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14805" windowHeight="8010"/>
  </bookViews>
  <sheets>
    <sheet name="LISTA" sheetId="8" r:id="rId1"/>
    <sheet name="Zlot Czł.Klubu" sheetId="2" r:id="rId2"/>
    <sheet name="Pow. Wiosny" sheetId="3" r:id="rId3"/>
    <sheet name="Wehikuł " sheetId="4" r:id="rId4"/>
    <sheet name="Jub. Zlot Abs." sheetId="10" r:id="rId5"/>
    <sheet name="TATRY" sheetId="9" r:id="rId6"/>
    <sheet name="Złoty Liść" sheetId="6" r:id="rId7"/>
    <sheet name="TRAMP" sheetId="5" r:id="rId8"/>
    <sheet name="Andrzejki" sheetId="7" r:id="rId9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4" i="8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4"/>
  <c r="M94"/>
  <c r="S94"/>
  <c r="R94" l="1"/>
  <c r="D29" i="9" l="1"/>
  <c r="D6" i="10"/>
  <c r="M24" i="8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Q75" s="1"/>
  <c r="M76"/>
  <c r="M77"/>
  <c r="M78"/>
  <c r="M79"/>
  <c r="M80"/>
  <c r="M81"/>
  <c r="M82"/>
  <c r="M83"/>
  <c r="M84"/>
  <c r="M85"/>
  <c r="Q85" s="1"/>
  <c r="M86"/>
  <c r="M87"/>
  <c r="M88"/>
  <c r="M89"/>
  <c r="P89" s="1"/>
  <c r="Q89" s="1"/>
  <c r="M90"/>
  <c r="Q90" s="1"/>
  <c r="M91"/>
  <c r="Q91" s="1"/>
  <c r="M92"/>
  <c r="Q92" s="1"/>
  <c r="M93"/>
  <c r="E94"/>
  <c r="F94"/>
  <c r="G94"/>
  <c r="H94"/>
  <c r="I94"/>
  <c r="J94"/>
  <c r="K94"/>
  <c r="D12" i="4"/>
  <c r="D6" i="7"/>
  <c r="D17" i="5"/>
  <c r="D14" i="6"/>
  <c r="D27" i="9"/>
  <c r="D24" i="4"/>
  <c r="H6" i="3"/>
  <c r="D37" i="4"/>
  <c r="D13" i="3"/>
  <c r="D6" i="2"/>
  <c r="O100" i="8" l="1"/>
  <c r="D94" l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73"/>
  <c r="Q73" s="1"/>
  <c r="P74"/>
  <c r="Q74" s="1"/>
  <c r="P76"/>
  <c r="Q76" s="1"/>
  <c r="P77"/>
  <c r="Q77" s="1"/>
  <c r="P78"/>
  <c r="Q78" s="1"/>
  <c r="P79"/>
  <c r="Q79" s="1"/>
  <c r="P80"/>
  <c r="Q80" s="1"/>
  <c r="P81"/>
  <c r="Q81" s="1"/>
  <c r="P82"/>
  <c r="Q82" s="1"/>
  <c r="P83"/>
  <c r="Q83" s="1"/>
  <c r="P84"/>
  <c r="Q84" s="1"/>
  <c r="P86"/>
  <c r="Q86" s="1"/>
  <c r="P87"/>
  <c r="Q87" s="1"/>
  <c r="P88"/>
  <c r="Q88" s="1"/>
  <c r="P93"/>
  <c r="Q93" s="1"/>
  <c r="P94" l="1"/>
  <c r="P56"/>
  <c r="Q56" s="1"/>
  <c r="P55"/>
  <c r="Q55" s="1"/>
  <c r="P54"/>
  <c r="Q54" s="1"/>
  <c r="P53"/>
  <c r="Q53" s="1"/>
  <c r="P52"/>
  <c r="Q52" s="1"/>
  <c r="P51"/>
  <c r="Q51" s="1"/>
  <c r="P50"/>
  <c r="Q50" s="1"/>
  <c r="P49"/>
  <c r="Q49" s="1"/>
  <c r="P48"/>
  <c r="Q48" s="1"/>
  <c r="P47"/>
  <c r="Q47" s="1"/>
  <c r="P46"/>
  <c r="Q46" s="1"/>
  <c r="P45"/>
  <c r="Q45" s="1"/>
  <c r="P44"/>
  <c r="Q44" s="1"/>
  <c r="P43"/>
  <c r="Q43" s="1"/>
  <c r="P42"/>
  <c r="Q42" s="1"/>
  <c r="P41"/>
  <c r="Q41" s="1"/>
  <c r="P40"/>
  <c r="Q40" s="1"/>
  <c r="P39"/>
  <c r="Q39" s="1"/>
  <c r="P38"/>
  <c r="Q38" s="1"/>
  <c r="P37"/>
  <c r="Q37" s="1"/>
  <c r="P36"/>
  <c r="Q36" s="1"/>
  <c r="P35"/>
  <c r="Q35" s="1"/>
  <c r="P34"/>
  <c r="Q34" s="1"/>
  <c r="P33"/>
  <c r="Q33" s="1"/>
  <c r="P32"/>
  <c r="Q32" s="1"/>
  <c r="P31"/>
  <c r="Q31" s="1"/>
  <c r="P30"/>
  <c r="Q30" s="1"/>
  <c r="P29"/>
  <c r="Q29" s="1"/>
  <c r="P28"/>
  <c r="Q28" s="1"/>
  <c r="P27"/>
  <c r="Q27" s="1"/>
  <c r="P26"/>
  <c r="Q26" s="1"/>
  <c r="P25"/>
  <c r="Q25" s="1"/>
  <c r="P24"/>
  <c r="Q24" s="1"/>
  <c r="M23"/>
  <c r="P23" s="1"/>
  <c r="Q23" s="1"/>
  <c r="M22"/>
  <c r="P22" s="1"/>
  <c r="Q22" s="1"/>
  <c r="M21"/>
  <c r="P21" s="1"/>
  <c r="Q21" s="1"/>
  <c r="M20"/>
  <c r="P20" s="1"/>
  <c r="Q20" s="1"/>
  <c r="M19"/>
  <c r="P19" s="1"/>
  <c r="Q19" s="1"/>
  <c r="M18"/>
  <c r="P18" s="1"/>
  <c r="Q18" s="1"/>
  <c r="M17"/>
  <c r="P17" s="1"/>
  <c r="Q17" s="1"/>
  <c r="M16"/>
  <c r="P16" s="1"/>
  <c r="Q16" s="1"/>
  <c r="M15"/>
  <c r="P15" s="1"/>
  <c r="Q15" s="1"/>
  <c r="M14"/>
  <c r="P14" s="1"/>
  <c r="Q14" s="1"/>
  <c r="M13"/>
  <c r="P13" s="1"/>
  <c r="Q13" s="1"/>
  <c r="M12"/>
  <c r="P12" s="1"/>
  <c r="Q12" s="1"/>
  <c r="M11"/>
  <c r="P11" s="1"/>
  <c r="Q11" s="1"/>
  <c r="M10"/>
  <c r="P10" s="1"/>
  <c r="Q10" s="1"/>
  <c r="M9"/>
  <c r="P9" s="1"/>
  <c r="Q9" s="1"/>
  <c r="M8"/>
  <c r="P8" s="1"/>
  <c r="Q8" s="1"/>
  <c r="M7"/>
  <c r="P7" s="1"/>
  <c r="Q7" s="1"/>
  <c r="M6"/>
  <c r="P6" s="1"/>
  <c r="Q6" s="1"/>
  <c r="M5"/>
  <c r="P5" s="1"/>
  <c r="Q5" s="1"/>
  <c r="M4"/>
  <c r="P4" s="1"/>
  <c r="Q4" s="1"/>
  <c r="Q107" l="1"/>
  <c r="Q105"/>
  <c r="Q103"/>
  <c r="Q101"/>
  <c r="Q106"/>
  <c r="Q104"/>
  <c r="Q102"/>
  <c r="Q100"/>
  <c r="Q108" l="1"/>
</calcChain>
</file>

<file path=xl/sharedStrings.xml><?xml version="1.0" encoding="utf-8"?>
<sst xmlns="http://schemas.openxmlformats.org/spreadsheetml/2006/main" count="798" uniqueCount="299">
  <si>
    <t>PUNKTACJA GOT 2022</t>
  </si>
  <si>
    <t>Odznaka GOT</t>
  </si>
  <si>
    <t>Andrzejki</t>
  </si>
  <si>
    <t>Patrycja Baran</t>
  </si>
  <si>
    <t>1 TA</t>
  </si>
  <si>
    <t>Julia Dychtoń</t>
  </si>
  <si>
    <t>Mateusz Jewuła</t>
  </si>
  <si>
    <t>Natalia Musiał</t>
  </si>
  <si>
    <t>Julia Myjkowska</t>
  </si>
  <si>
    <t>Julia Słowik</t>
  </si>
  <si>
    <t>Karolina Wójcik</t>
  </si>
  <si>
    <t>Klara Zachara</t>
  </si>
  <si>
    <t>Karol Bober</t>
  </si>
  <si>
    <t>1 TEM</t>
  </si>
  <si>
    <t>Jakub Bodzioch</t>
  </si>
  <si>
    <t>Patryk Gniadek</t>
  </si>
  <si>
    <t>Szymon Hajdukiewicz</t>
  </si>
  <si>
    <t>Jakub Zaleśny</t>
  </si>
  <si>
    <t>Aleksandra Bielawska</t>
  </si>
  <si>
    <t>1 TF</t>
  </si>
  <si>
    <t>Szymon Jóźwiak</t>
  </si>
  <si>
    <t>Wiktoria Kużdżał</t>
  </si>
  <si>
    <t>Maya Kwapniewska </t>
  </si>
  <si>
    <t>Aneta Ostręga </t>
  </si>
  <si>
    <t>Damian Bibro</t>
  </si>
  <si>
    <t>1 TI</t>
  </si>
  <si>
    <t>Piotr Fijał</t>
  </si>
  <si>
    <t>Rafał Gac</t>
  </si>
  <si>
    <t>Amelia Hebda</t>
  </si>
  <si>
    <t>Adam Olbracht</t>
  </si>
  <si>
    <t>Piotr Pasecki</t>
  </si>
  <si>
    <t>Mikołaj Szeląg</t>
  </si>
  <si>
    <t>Szymon Usarz</t>
  </si>
  <si>
    <t>Szymon Kocik</t>
  </si>
  <si>
    <t>1 TN</t>
  </si>
  <si>
    <t>Maksymilian Kuta</t>
  </si>
  <si>
    <t>Filip Pasecki</t>
  </si>
  <si>
    <t>Konrad Rusinek</t>
  </si>
  <si>
    <t>Konrad Klich</t>
  </si>
  <si>
    <t>Wiktor Szydłowski</t>
  </si>
  <si>
    <t>Jakub Ważydrąg</t>
  </si>
  <si>
    <t>Jakub Mróz</t>
  </si>
  <si>
    <t>1 TTP</t>
  </si>
  <si>
    <t>Mateusz Pokidan</t>
  </si>
  <si>
    <t>Natan Rosiak</t>
  </si>
  <si>
    <t>Borys Uriasz </t>
  </si>
  <si>
    <t>Nikola Visor</t>
  </si>
  <si>
    <t>Sabina Hanek</t>
  </si>
  <si>
    <t>2 TAT</t>
  </si>
  <si>
    <t>Michał Polek</t>
  </si>
  <si>
    <t>Wiktoria Sołtys</t>
  </si>
  <si>
    <t>Oliwia Zaranek</t>
  </si>
  <si>
    <t>Sebastian Hajdas</t>
  </si>
  <si>
    <t>2 TEM</t>
  </si>
  <si>
    <t>Kacper Hajduk</t>
  </si>
  <si>
    <t>Jakub Iwaniec</t>
  </si>
  <si>
    <t>Dominik Łabędź</t>
  </si>
  <si>
    <t>Jakub Więcek</t>
  </si>
  <si>
    <t>2 TI</t>
  </si>
  <si>
    <t>Rafał Rapacz</t>
  </si>
  <si>
    <t>Gabriel Skruch</t>
  </si>
  <si>
    <t>Maksymilian Sobol</t>
  </si>
  <si>
    <t>Marceli Stańczykiewicz-Kudła</t>
  </si>
  <si>
    <t>Michał Piętowski-Kędra</t>
  </si>
  <si>
    <t>2 TN</t>
  </si>
  <si>
    <t>Oliwia Budzik</t>
  </si>
  <si>
    <t>3 TAT</t>
  </si>
  <si>
    <t>Zuzanna Maciak</t>
  </si>
  <si>
    <t>Wiktor Siwiec</t>
  </si>
  <si>
    <t>Kacper Stec</t>
  </si>
  <si>
    <t>Maksymilian Stepek</t>
  </si>
  <si>
    <t>Gabriela Tabaczyńska</t>
  </si>
  <si>
    <t>Adrian Wajda</t>
  </si>
  <si>
    <t>Franciszek Kiełbasa</t>
  </si>
  <si>
    <t>3 TF</t>
  </si>
  <si>
    <t>Kamil Skowyra</t>
  </si>
  <si>
    <t>Wiktor Wróbel</t>
  </si>
  <si>
    <t>Mikołaj Sienkowski</t>
  </si>
  <si>
    <t>3 TI</t>
  </si>
  <si>
    <t>Ksawery Zelek</t>
  </si>
  <si>
    <t>Paulina Rybska</t>
  </si>
  <si>
    <t>4 TA</t>
  </si>
  <si>
    <t>Julia Stono</t>
  </si>
  <si>
    <t>Kacper Barwacz</t>
  </si>
  <si>
    <t>4 TF</t>
  </si>
  <si>
    <t>Justyna Pytel</t>
  </si>
  <si>
    <t>4 TT</t>
  </si>
  <si>
    <t>Magdalena Stec</t>
  </si>
  <si>
    <t>Jan Kiełbania</t>
  </si>
  <si>
    <t>4 T</t>
  </si>
  <si>
    <t>Paweł Golec</t>
  </si>
  <si>
    <t>n-l</t>
  </si>
  <si>
    <t>Tomasz Pikusa</t>
  </si>
  <si>
    <t>n-l </t>
  </si>
  <si>
    <t>Szymon Adamczyk</t>
  </si>
  <si>
    <t>Abs.</t>
  </si>
  <si>
    <t>Kacper Banaś</t>
  </si>
  <si>
    <t>Marek Gasiciel</t>
  </si>
  <si>
    <t>Marcin Gębarowski</t>
  </si>
  <si>
    <t>Filip Kostecki</t>
  </si>
  <si>
    <t>Krzysztof Kowalczyk</t>
  </si>
  <si>
    <t>Bartosz Lech</t>
  </si>
  <si>
    <t>Michał Niemiec</t>
  </si>
  <si>
    <t>Klaudia Nytko</t>
  </si>
  <si>
    <t>Konrad Pikul</t>
  </si>
  <si>
    <t>Krystian Pilas</t>
  </si>
  <si>
    <t>Emanuel Smołucha</t>
  </si>
  <si>
    <t>Magdalena Smosna</t>
  </si>
  <si>
    <t>Rafał Szatko</t>
  </si>
  <si>
    <t>Marcin Zwierzyński</t>
  </si>
  <si>
    <t>Maciej Zygmunt</t>
  </si>
  <si>
    <t>BZ.09</t>
  </si>
  <si>
    <t xml:space="preserve">tak </t>
  </si>
  <si>
    <t>Piwniczna Zdrój - Niemcowa</t>
  </si>
  <si>
    <t>Niemcowa - Rytro</t>
  </si>
  <si>
    <t>BZ.02</t>
  </si>
  <si>
    <t>tak</t>
  </si>
  <si>
    <t>Trasa I</t>
  </si>
  <si>
    <t>BW.03</t>
  </si>
  <si>
    <t>Bacówka PTTK Jaworzec - Krysowa</t>
  </si>
  <si>
    <t>Krysowa - Przełęcz M. Orłowicza</t>
  </si>
  <si>
    <t xml:space="preserve">Wołosate - Przełęcz pod Tarnicą </t>
  </si>
  <si>
    <t>Przełęcz pod Tarnicą – Tarnica</t>
  </si>
  <si>
    <t>Szeroki Wierch - Ustrzyki Górne</t>
  </si>
  <si>
    <t xml:space="preserve">tak  </t>
  </si>
  <si>
    <t>Trasa II</t>
  </si>
  <si>
    <t>BW.O3</t>
  </si>
  <si>
    <t>Trasa III</t>
  </si>
  <si>
    <t xml:space="preserve"> Schronisko PTTK na Połoninie Welińskiej - Połoninia Weltińska (Osadzki Wierch)</t>
  </si>
  <si>
    <t xml:space="preserve">Połoninia Weltińska ( Osadzki Wierch) - Przełęcz M. Orłowicza </t>
  </si>
  <si>
    <t xml:space="preserve">Ustrzyki Górne - Szeroki Wierch </t>
  </si>
  <si>
    <t xml:space="preserve">Szeroki Wierch - Przełęcz Siodło </t>
  </si>
  <si>
    <t xml:space="preserve">Przełecz Siodło - Tarnica </t>
  </si>
  <si>
    <t xml:space="preserve">Tarnica - Przełęcz Siodło </t>
  </si>
  <si>
    <t xml:space="preserve">Przełęcz Siodło - Wołosate </t>
  </si>
  <si>
    <t xml:space="preserve">Przełęcz Knurowska - Kiczora </t>
  </si>
  <si>
    <t>BZ.05</t>
  </si>
  <si>
    <t xml:space="preserve">Kiczora - Polana Gabrowa </t>
  </si>
  <si>
    <t xml:space="preserve">Polana Gabrowa - Kiczora </t>
  </si>
  <si>
    <t>Biały Kamień - Chełmiec</t>
  </si>
  <si>
    <t>S.10</t>
  </si>
  <si>
    <t>Chełmiec – Biały Kamień</t>
  </si>
  <si>
    <t>Schronisko PTTK Andrzejówka - Waligóra</t>
  </si>
  <si>
    <t>Lp.</t>
  </si>
  <si>
    <t>Imię i nazwisko</t>
  </si>
  <si>
    <t>biwak</t>
  </si>
  <si>
    <t>zlot abs.</t>
  </si>
  <si>
    <t>Razem imprez</t>
  </si>
  <si>
    <t>Klasa</t>
  </si>
  <si>
    <t>Razem</t>
  </si>
  <si>
    <t>Ks. GOT</t>
  </si>
  <si>
    <t>nadw. pkt.</t>
  </si>
  <si>
    <t>Powitanie Wiosny</t>
  </si>
  <si>
    <t>TATRY + własne</t>
  </si>
  <si>
    <t>Złoty Liść</t>
  </si>
  <si>
    <t>posiadana</t>
  </si>
  <si>
    <t>zdobyta</t>
  </si>
  <si>
    <t>pop</t>
  </si>
  <si>
    <t>br</t>
  </si>
  <si>
    <t>zł</t>
  </si>
  <si>
    <t>sr</t>
  </si>
  <si>
    <t>o</t>
  </si>
  <si>
    <t>pop+br</t>
  </si>
  <si>
    <t>za wytrw.</t>
  </si>
  <si>
    <t>pop -b.ks.</t>
  </si>
  <si>
    <t>br -b.ks.</t>
  </si>
  <si>
    <t>Punkty z 2021</t>
  </si>
  <si>
    <t>Wehikuł
30-lecia</t>
  </si>
  <si>
    <t>Jubil.
Zlot Abs.</t>
  </si>
  <si>
    <t>TRAMP
30-lecia</t>
  </si>
  <si>
    <t xml:space="preserve">
</t>
  </si>
  <si>
    <t>Zlot
Czł.Kl.</t>
  </si>
  <si>
    <t>T.02</t>
  </si>
  <si>
    <t>T.01</t>
  </si>
  <si>
    <t>Pol. Trzydniówka - Starorobociańska Rówień</t>
  </si>
  <si>
    <t>Siwa Prz - Ornak</t>
  </si>
  <si>
    <t>Czarny Staw Gąsienicowy - Zawrat</t>
  </si>
  <si>
    <t>Wodogrzmoty Mickiewicza – Palenica Białczańska</t>
  </si>
  <si>
    <t>Palenica Białczańska – Wodogrzmoty Mickiewicza</t>
  </si>
  <si>
    <t>Schr. PTTK w Dolinie Roztoki – Wodogrzmoty Mickiewicza</t>
  </si>
  <si>
    <t>Wodogrzmoty Mickiewicza – Schr. PTTK w Dolinie Roztoki</t>
  </si>
  <si>
    <t>10.08.2022</t>
  </si>
  <si>
    <t>Ornak - Iwanicka Prz.</t>
  </si>
  <si>
    <t>Starorobociańska Rówień - Siwa Prz.</t>
  </si>
  <si>
    <t>9.08.2022</t>
  </si>
  <si>
    <t>Polana Pisana - J. Mroźna wyjście</t>
  </si>
  <si>
    <t>J. Mroźna wyjście - Lodowe Źródło</t>
  </si>
  <si>
    <t>Lodowe Źródło - Wyżnia Kira Miętusia</t>
  </si>
  <si>
    <t>Nr grupy
górskiej wg reg.
GOT PTTK</t>
  </si>
  <si>
    <t>Trasa wycieczki</t>
  </si>
  <si>
    <t>Data
odbycia wycieczki</t>
  </si>
  <si>
    <t xml:space="preserve">Czy
przodownik
był obecny </t>
  </si>
  <si>
    <t>Podpis i nr legitymacji
przodownika turystyki
górskiej PTTK</t>
  </si>
  <si>
    <t>Punktów
wg reg.
GOT PTTK</t>
  </si>
  <si>
    <t>Bendoszka Wielka - Pod Bendoszką Wielką; 0,8 km</t>
  </si>
  <si>
    <t>Pod Bendoszką Wielką - Rycerka Górna, Kolonia; 2,5 km</t>
  </si>
  <si>
    <t>Rycerka Dolna odejscie od szlaku niebieskiego - Praszywka Wielka; 3,6 km, 469 m</t>
  </si>
  <si>
    <t>Praszywka Wielka - Pod Bendoszką Wielką;  2,8 km, 199 m</t>
  </si>
  <si>
    <t>Pod Bendoszką Wielką - Bendoszka Wielka, 0,8 km, 128 m</t>
  </si>
  <si>
    <t>Roztoki - Schronisko PTTK Wielka Racza; 5,1 km, 553 m</t>
  </si>
  <si>
    <t>Schronisko PTTK Wielka Racza - Roztoki; 5,1 km</t>
  </si>
  <si>
    <t>Roztoki - Schronisko PTTK Przegibek; 3,5 km, 382 m</t>
  </si>
  <si>
    <t>Schronisko PTTK Przegibek - Wielka Rycerzowa</t>
  </si>
  <si>
    <t xml:space="preserve">Wielka Rycerzowa - Bacówka PTTK Rycerzowa </t>
  </si>
  <si>
    <t>Bacówka PTTK Rycerzowa - Sobolówka</t>
  </si>
  <si>
    <t>Jaworzec, most - Bacówka PTTK Jaworzec; 1,1 km</t>
  </si>
  <si>
    <t xml:space="preserve"> 01.06.2022</t>
  </si>
  <si>
    <t>02.06.2022</t>
  </si>
  <si>
    <t>Przełęcz M. Orłowicza - Wetlina</t>
  </si>
  <si>
    <t>4.03.2022</t>
  </si>
  <si>
    <t>24.04.2022</t>
  </si>
  <si>
    <t>25.04.2022</t>
  </si>
  <si>
    <t>26.04.2022</t>
  </si>
  <si>
    <t>Smerek - Przełęcz M. Orłowicza</t>
  </si>
  <si>
    <t>Przełęcz Wyżniańska - Mała Rawka</t>
  </si>
  <si>
    <t>Mała Rawka - Wielka Rawka</t>
  </si>
  <si>
    <t>Wielka Rawka - Krzemieniec</t>
  </si>
  <si>
    <t>Krzemieniec - Wielka Rawka</t>
  </si>
  <si>
    <t xml:space="preserve">Przeł. na Brzegami Górnymi  - Schr. PTTK na Połoninie Welińskiej </t>
  </si>
  <si>
    <t>Tarnica - Prz. Siodło</t>
  </si>
  <si>
    <t>Prz. Siodło - Szeroki Wierch</t>
  </si>
  <si>
    <t>Kalnica - Smerek</t>
  </si>
  <si>
    <t>Krivan - Tri Studnicky</t>
  </si>
  <si>
    <t>Jamske Pleso - Krivan</t>
  </si>
  <si>
    <t>Polana Huciska - Pol. Trzydniówka</t>
  </si>
  <si>
    <t>SK</t>
  </si>
  <si>
    <t>11.08.2022</t>
  </si>
  <si>
    <t>12.08.2022</t>
  </si>
  <si>
    <t>Kuźnice - Schr. PTTK na Hali Gąsienicowej</t>
  </si>
  <si>
    <t>Zawrat - Świnica</t>
  </si>
  <si>
    <t>Schr PTTK na Hali Ornak - Polana Pisana</t>
  </si>
  <si>
    <t>Wyżnia Kira Miętusia - Kiry</t>
  </si>
  <si>
    <t>Świnica - Świnicka Prz.</t>
  </si>
  <si>
    <t xml:space="preserve">Polana Gabrowa - Schronisko na Trubaczu </t>
  </si>
  <si>
    <t xml:space="preserve">Schronisko na Trubaczu - Turbacz </t>
  </si>
  <si>
    <t xml:space="preserve">Turbacz - Schronisko na Trubaczu </t>
  </si>
  <si>
    <t>Schronisko na Trubaczu - Polana Gabrowa</t>
  </si>
  <si>
    <t>Kiczora - Ochotnca Górna-Ustrzyk</t>
  </si>
  <si>
    <t>6.10.2022</t>
  </si>
  <si>
    <t>6.10.2023</t>
  </si>
  <si>
    <t>6.10.2024</t>
  </si>
  <si>
    <t>6.10.2025</t>
  </si>
  <si>
    <t>6.10.2026</t>
  </si>
  <si>
    <t>6.10.2027</t>
  </si>
  <si>
    <t>6.10.2028</t>
  </si>
  <si>
    <t>6.10.2029</t>
  </si>
  <si>
    <t>7.10.2031</t>
  </si>
  <si>
    <t>7.10.2032</t>
  </si>
  <si>
    <t>Ochotnica Górna - Gorczańska Chata; 6,5 km, 248 m</t>
  </si>
  <si>
    <t>Gorczańska Chata - Ochotnica Górna; 6,5 km</t>
  </si>
  <si>
    <t>5.10.2022</t>
  </si>
  <si>
    <t>Ochotnica Górna - Studzionki; 3,9, 255 m</t>
  </si>
  <si>
    <t>Studzionki - Ochotnica Górna, 3,9 km</t>
  </si>
  <si>
    <t>Rytro - Cyrla; 4,2 km, 493 m</t>
  </si>
  <si>
    <t>Cyrla - Rytro; 483 m</t>
  </si>
  <si>
    <t>Biely Vah - Jamske Pleso</t>
  </si>
  <si>
    <t>23.10.2022</t>
  </si>
  <si>
    <t>Waligóra - Rozdroże pod Suchawą</t>
  </si>
  <si>
    <t>Rozdroże pod Suchawą - Schr. PTTK Andrzejówka</t>
  </si>
  <si>
    <t>Rogowiec - Rybnica Mała</t>
  </si>
  <si>
    <t>Rybnica Mała - Prz. między Jałowcami</t>
  </si>
  <si>
    <t>Prz. między Jałowcami – Borowa</t>
  </si>
  <si>
    <t>Borowa - Rybnica Leśna</t>
  </si>
  <si>
    <t>Schr. PTTK Andrzejówka - Jeleniec -  Rogowiec</t>
  </si>
  <si>
    <t>24.10.2022</t>
  </si>
  <si>
    <t>S.09</t>
  </si>
  <si>
    <t>Kompleks Osówka – Kompleks Włodarz; 6,8 km, 282 m</t>
  </si>
  <si>
    <t>Schronisko Orzeł – Wielka Sowa; 2,2 km, 176 m</t>
  </si>
  <si>
    <t>Wielka Sowa - Kozie Siodło</t>
  </si>
  <si>
    <t>S.11</t>
  </si>
  <si>
    <t>25.10.2022</t>
  </si>
  <si>
    <t>26.10.2022</t>
  </si>
  <si>
    <t>Schronisko PTTK Zygmuntówka - Prz. Jugowska</t>
  </si>
  <si>
    <t>Rytro - Kordowiec; 4,3 km, 447 m</t>
  </si>
  <si>
    <t>Kordowiec - Rytro; 4,9 km</t>
  </si>
  <si>
    <t>26.11.2022</t>
  </si>
  <si>
    <t>Rytro - Ruiny Zamku; 1,9 km, 122 m</t>
  </si>
  <si>
    <t>Ruiny Zamku - Rytro; 1,9 km</t>
  </si>
  <si>
    <t>27.11.2022</t>
  </si>
  <si>
    <t>Schr. PTTK na Hali Gąsienicowej - Czarny Staw Gąsienicowy</t>
  </si>
  <si>
    <t>Kozie Siodło - Schronisko PTTK Zygmuntówka; 2,6 km, 57 m</t>
  </si>
  <si>
    <t>Iwanicka Prz - Schr PTTK na Hali Ornak</t>
  </si>
  <si>
    <t>1.07.2022</t>
  </si>
  <si>
    <t>Słotwiny - wieża widokowa  1,1 km 160 m</t>
  </si>
  <si>
    <t>wiża widokowa - Dolina Czarnego Potoku 1,9 km</t>
  </si>
  <si>
    <t>2.07.2022</t>
  </si>
  <si>
    <t>Dolina Czarnego Potoku - Jaworzyna Krynicka</t>
  </si>
  <si>
    <t>Jaworzyna Krynicka - Dolina Czarnego Potoku</t>
  </si>
  <si>
    <t>1.07.2023</t>
  </si>
  <si>
    <t>2.07.2023</t>
  </si>
  <si>
    <t>Świnicka Prz. - Prz. Liliowe</t>
  </si>
  <si>
    <t>Prz. Liliowe - Kasprowy Wierch</t>
  </si>
  <si>
    <t>97+</t>
  </si>
  <si>
    <t>Paweł Łępa</t>
  </si>
  <si>
    <t>x</t>
  </si>
  <si>
    <t>Razem pkt.</t>
  </si>
  <si>
    <r>
      <t xml:space="preserve">Kamil Radziszewski  </t>
    </r>
    <r>
      <rPr>
        <b/>
        <sz val="11"/>
        <color theme="9" tint="-0.249977111117893"/>
        <rFont val="Times New Roman"/>
        <family val="1"/>
        <charset val="238"/>
      </rPr>
      <t>pop *</t>
    </r>
  </si>
  <si>
    <t>Punkty za imprezę górską w 2022</t>
  </si>
  <si>
    <t>Wielka Rawka - Rzeczyca Ustrzyki Górne; 4,1 km</t>
  </si>
</sst>
</file>

<file path=xl/styles.xml><?xml version="1.0" encoding="utf-8"?>
<styleSheet xmlns="http://schemas.openxmlformats.org/spreadsheetml/2006/main">
  <numFmts count="1">
    <numFmt numFmtId="164" formatCode="d/mm/yyyy"/>
  </numFmts>
  <fonts count="3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C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  <font>
      <i/>
      <sz val="11"/>
      <color theme="9" tint="-0.249977111117893"/>
      <name val="Times New Roman"/>
      <family val="1"/>
      <charset val="238"/>
    </font>
    <font>
      <sz val="10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C3D69B"/>
        <bgColor rgb="FFC3D69B"/>
      </patternFill>
    </fill>
    <fill>
      <gradientFill>
        <stop position="0">
          <color rgb="FF92D050"/>
        </stop>
        <stop position="1">
          <color theme="5" tint="-0.25098422193060094"/>
        </stop>
      </gradientFill>
    </fill>
    <fill>
      <patternFill patternType="solid">
        <fgColor rgb="FF92D050"/>
        <bgColor auto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9" tint="0.39997558519241921"/>
        <bgColor auto="1"/>
      </patternFill>
    </fill>
    <fill>
      <patternFill patternType="solid">
        <fgColor rgb="FFFF0000"/>
        <bgColor auto="1"/>
      </patternFill>
    </fill>
    <fill>
      <patternFill patternType="solid">
        <fgColor rgb="FFFFC000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0" tint="-0.249977111117893"/>
        <bgColor rgb="FFDDD9C3"/>
      </patternFill>
    </fill>
    <fill>
      <patternFill patternType="solid">
        <fgColor theme="5" tint="-0.249977111117893"/>
        <bgColor auto="1"/>
      </patternFill>
    </fill>
    <fill>
      <patternFill patternType="solid">
        <fgColor theme="5" tint="-0.249977111117893"/>
        <bgColor rgb="FFE46C0A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5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7" xfId="0" applyBorder="1"/>
    <xf numFmtId="0" fontId="0" fillId="0" borderId="11" xfId="0" applyBorder="1"/>
    <xf numFmtId="0" fontId="0" fillId="0" borderId="5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0" fillId="0" borderId="22" xfId="0" applyBorder="1"/>
    <xf numFmtId="0" fontId="0" fillId="0" borderId="10" xfId="0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4" fillId="2" borderId="12" xfId="0" applyFont="1" applyFill="1" applyBorder="1"/>
    <xf numFmtId="0" fontId="3" fillId="0" borderId="0" xfId="0" applyFont="1" applyBorder="1"/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readingOrder="1"/>
    </xf>
    <xf numFmtId="0" fontId="14" fillId="0" borderId="10" xfId="0" applyFont="1" applyBorder="1" applyAlignment="1">
      <alignment readingOrder="1"/>
    </xf>
    <xf numFmtId="0" fontId="0" fillId="0" borderId="10" xfId="0" applyFont="1" applyBorder="1"/>
    <xf numFmtId="0" fontId="9" fillId="0" borderId="0" xfId="0" applyFont="1" applyBorder="1"/>
    <xf numFmtId="0" fontId="0" fillId="0" borderId="31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164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21" fillId="2" borderId="12" xfId="0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/>
    <xf numFmtId="0" fontId="9" fillId="2" borderId="12" xfId="0" applyFont="1" applyFill="1" applyBorder="1"/>
    <xf numFmtId="0" fontId="0" fillId="0" borderId="0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0" xfId="0" applyFont="1" applyFill="1" applyBorder="1"/>
    <xf numFmtId="14" fontId="0" fillId="0" borderId="1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14" fontId="0" fillId="0" borderId="2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4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9" fillId="2" borderId="32" xfId="0" applyFont="1" applyFill="1" applyBorder="1"/>
    <xf numFmtId="14" fontId="0" fillId="0" borderId="23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14" fontId="0" fillId="0" borderId="25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readingOrder="1"/>
    </xf>
    <xf numFmtId="0" fontId="13" fillId="0" borderId="10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readingOrder="1"/>
    </xf>
    <xf numFmtId="0" fontId="12" fillId="0" borderId="10" xfId="0" applyFont="1" applyBorder="1" applyAlignment="1">
      <alignment horizontal="center" vertical="center" readingOrder="1"/>
    </xf>
    <xf numFmtId="0" fontId="14" fillId="0" borderId="10" xfId="0" applyFont="1" applyBorder="1" applyAlignment="1">
      <alignment horizontal="center" vertical="center" readingOrder="1"/>
    </xf>
    <xf numFmtId="0" fontId="15" fillId="0" borderId="10" xfId="0" applyFont="1" applyBorder="1" applyAlignment="1">
      <alignment horizontal="center" vertical="center" wrapText="1" readingOrder="1"/>
    </xf>
    <xf numFmtId="0" fontId="15" fillId="0" borderId="10" xfId="0" applyFont="1" applyBorder="1" applyAlignment="1">
      <alignment horizontal="center" vertical="center" readingOrder="1"/>
    </xf>
    <xf numFmtId="0" fontId="10" fillId="0" borderId="10" xfId="0" applyFont="1" applyBorder="1" applyAlignment="1">
      <alignment horizontal="center" vertical="center" readingOrder="1"/>
    </xf>
    <xf numFmtId="0" fontId="24" fillId="0" borderId="10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/>
    <xf numFmtId="0" fontId="25" fillId="0" borderId="10" xfId="0" applyFont="1" applyBorder="1" applyAlignment="1">
      <alignment horizontal="center" vertical="center" readingOrder="1"/>
    </xf>
    <xf numFmtId="0" fontId="26" fillId="0" borderId="10" xfId="0" applyFont="1" applyBorder="1" applyAlignment="1">
      <alignment horizontal="center" vertical="center" readingOrder="1"/>
    </xf>
    <xf numFmtId="0" fontId="25" fillId="0" borderId="0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readingOrder="1"/>
    </xf>
    <xf numFmtId="0" fontId="25" fillId="0" borderId="7" xfId="0" applyFont="1" applyBorder="1" applyAlignment="1">
      <alignment horizontal="center" vertical="center" readingOrder="1"/>
    </xf>
    <xf numFmtId="0" fontId="12" fillId="0" borderId="7" xfId="0" applyFont="1" applyBorder="1" applyAlignment="1">
      <alignment horizontal="center" vertical="center" wrapText="1" readingOrder="1"/>
    </xf>
    <xf numFmtId="0" fontId="26" fillId="0" borderId="7" xfId="0" applyFont="1" applyBorder="1" applyAlignment="1">
      <alignment horizontal="center" vertical="center" readingOrder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readingOrder="1"/>
    </xf>
    <xf numFmtId="0" fontId="1" fillId="0" borderId="22" xfId="0" applyFont="1" applyBorder="1" applyAlignment="1">
      <alignment horizontal="center" vertical="center" readingOrder="1"/>
    </xf>
    <xf numFmtId="0" fontId="25" fillId="0" borderId="22" xfId="0" applyFont="1" applyBorder="1" applyAlignment="1">
      <alignment horizontal="center" vertical="center" readingOrder="1"/>
    </xf>
    <xf numFmtId="0" fontId="12" fillId="0" borderId="22" xfId="0" applyFont="1" applyBorder="1" applyAlignment="1">
      <alignment horizontal="center" vertical="center" wrapText="1" readingOrder="1"/>
    </xf>
    <xf numFmtId="0" fontId="26" fillId="0" borderId="22" xfId="0" applyFont="1" applyBorder="1" applyAlignment="1">
      <alignment horizontal="center" vertical="center" readingOrder="1"/>
    </xf>
    <xf numFmtId="0" fontId="14" fillId="0" borderId="7" xfId="0" applyFont="1" applyBorder="1" applyAlignment="1">
      <alignment readingOrder="1"/>
    </xf>
    <xf numFmtId="0" fontId="12" fillId="0" borderId="13" xfId="0" applyFont="1" applyBorder="1" applyAlignment="1">
      <alignment horizontal="center" vertical="center" readingOrder="1"/>
    </xf>
    <xf numFmtId="0" fontId="12" fillId="0" borderId="12" xfId="0" applyFont="1" applyBorder="1" applyAlignment="1">
      <alignment horizontal="center" vertical="center" readingOrder="1"/>
    </xf>
    <xf numFmtId="0" fontId="27" fillId="0" borderId="10" xfId="0" applyFont="1" applyBorder="1" applyAlignment="1">
      <alignment horizontal="center" vertical="center" wrapText="1" readingOrder="1"/>
    </xf>
    <xf numFmtId="0" fontId="14" fillId="0" borderId="10" xfId="0" applyFont="1" applyBorder="1" applyAlignment="1">
      <alignment horizontal="center" vertical="center" wrapText="1" readingOrder="1"/>
    </xf>
    <xf numFmtId="0" fontId="28" fillId="0" borderId="10" xfId="0" applyFont="1" applyBorder="1" applyAlignment="1">
      <alignment horizontal="center" vertical="center" readingOrder="1"/>
    </xf>
    <xf numFmtId="0" fontId="28" fillId="0" borderId="22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9" fillId="0" borderId="0" xfId="0" applyFont="1" applyFill="1" applyBorder="1" applyAlignment="1">
      <alignment readingOrder="1"/>
    </xf>
    <xf numFmtId="0" fontId="29" fillId="0" borderId="0" xfId="0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readingOrder="1"/>
    </xf>
    <xf numFmtId="0" fontId="15" fillId="3" borderId="10" xfId="0" applyFont="1" applyFill="1" applyBorder="1" applyAlignment="1"/>
    <xf numFmtId="0" fontId="12" fillId="8" borderId="10" xfId="0" applyFont="1" applyFill="1" applyBorder="1" applyAlignment="1"/>
    <xf numFmtId="0" fontId="15" fillId="7" borderId="10" xfId="0" applyFont="1" applyFill="1" applyBorder="1" applyAlignment="1"/>
    <xf numFmtId="0" fontId="12" fillId="7" borderId="10" xfId="0" applyFont="1" applyFill="1" applyBorder="1" applyAlignment="1"/>
    <xf numFmtId="0" fontId="15" fillId="17" borderId="10" xfId="0" applyFont="1" applyFill="1" applyBorder="1" applyAlignment="1"/>
    <xf numFmtId="0" fontId="12" fillId="16" borderId="10" xfId="0" applyFont="1" applyFill="1" applyBorder="1" applyAlignment="1"/>
    <xf numFmtId="0" fontId="15" fillId="15" borderId="10" xfId="0" applyFont="1" applyFill="1" applyBorder="1" applyAlignment="1"/>
    <xf numFmtId="0" fontId="12" fillId="14" borderId="10" xfId="0" applyFont="1" applyFill="1" applyBorder="1" applyAlignment="1"/>
    <xf numFmtId="0" fontId="15" fillId="5" borderId="10" xfId="0" applyFont="1" applyFill="1" applyBorder="1" applyAlignment="1"/>
    <xf numFmtId="0" fontId="12" fillId="13" borderId="10" xfId="0" applyFont="1" applyFill="1" applyBorder="1" applyAlignment="1"/>
    <xf numFmtId="0" fontId="15" fillId="4" borderId="10" xfId="0" applyFont="1" applyFill="1" applyBorder="1" applyAlignment="1"/>
    <xf numFmtId="0" fontId="12" fillId="12" borderId="10" xfId="0" applyFont="1" applyFill="1" applyBorder="1" applyAlignment="1"/>
    <xf numFmtId="0" fontId="15" fillId="6" borderId="10" xfId="0" applyFont="1" applyFill="1" applyBorder="1" applyAlignment="1"/>
    <xf numFmtId="0" fontId="12" fillId="11" borderId="10" xfId="0" applyFont="1" applyFill="1" applyBorder="1" applyAlignment="1"/>
    <xf numFmtId="0" fontId="15" fillId="9" borderId="10" xfId="0" applyFont="1" applyFill="1" applyBorder="1" applyAlignment="1"/>
    <xf numFmtId="0" fontId="12" fillId="10" borderId="10" xfId="0" applyFont="1" applyFill="1" applyBorder="1" applyAlignment="1"/>
    <xf numFmtId="0" fontId="15" fillId="0" borderId="10" xfId="0" applyFont="1" applyBorder="1" applyAlignment="1"/>
    <xf numFmtId="0" fontId="12" fillId="0" borderId="10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readingOrder="1"/>
    </xf>
    <xf numFmtId="0" fontId="31" fillId="0" borderId="10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readingOrder="1"/>
    </xf>
    <xf numFmtId="0" fontId="11" fillId="0" borderId="22" xfId="0" applyFont="1" applyBorder="1" applyAlignment="1">
      <alignment horizontal="center" vertical="center" readingOrder="1"/>
    </xf>
    <xf numFmtId="0" fontId="14" fillId="0" borderId="22" xfId="0" applyFont="1" applyBorder="1" applyAlignment="1">
      <alignment readingOrder="1"/>
    </xf>
    <xf numFmtId="0" fontId="26" fillId="0" borderId="12" xfId="0" applyFont="1" applyBorder="1" applyAlignment="1">
      <alignment horizontal="center" vertical="center" readingOrder="1"/>
    </xf>
    <xf numFmtId="0" fontId="12" fillId="0" borderId="12" xfId="0" applyFont="1" applyBorder="1" applyAlignment="1">
      <alignment horizontal="center" vertical="center" wrapText="1" readingOrder="1"/>
    </xf>
    <xf numFmtId="0" fontId="32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 readingOrder="1"/>
    </xf>
    <xf numFmtId="0" fontId="29" fillId="0" borderId="10" xfId="0" applyFont="1" applyBorder="1" applyAlignment="1">
      <alignment horizontal="center" vertical="center" readingOrder="1"/>
    </xf>
    <xf numFmtId="0" fontId="29" fillId="0" borderId="2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33" fillId="0" borderId="12" xfId="0" applyFont="1" applyBorder="1" applyAlignment="1">
      <alignment horizontal="center" vertical="center" readingOrder="1"/>
    </xf>
    <xf numFmtId="0" fontId="0" fillId="0" borderId="2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14" fontId="0" fillId="0" borderId="24" xfId="0" applyNumberFormat="1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0" xfId="0" applyFont="1" applyBorder="1" applyAlignment="1">
      <alignment wrapText="1"/>
    </xf>
    <xf numFmtId="0" fontId="12" fillId="0" borderId="12" xfId="0" applyFont="1" applyFill="1" applyBorder="1" applyAlignment="1">
      <alignment horizontal="center"/>
    </xf>
    <xf numFmtId="0" fontId="32" fillId="0" borderId="13" xfId="0" applyFont="1" applyBorder="1" applyAlignment="1">
      <alignment horizontal="center" vertical="center" textRotation="90"/>
    </xf>
    <xf numFmtId="0" fontId="32" fillId="0" borderId="14" xfId="0" applyFont="1" applyBorder="1" applyAlignment="1">
      <alignment horizontal="center" vertical="center" textRotation="90"/>
    </xf>
    <xf numFmtId="0" fontId="32" fillId="0" borderId="7" xfId="0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textRotation="90"/>
    </xf>
    <xf numFmtId="0" fontId="5" fillId="0" borderId="10" xfId="0" applyFont="1" applyBorder="1"/>
    <xf numFmtId="0" fontId="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textRotation="90"/>
    </xf>
    <xf numFmtId="0" fontId="2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15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theme="5" tint="-0.499984740745262"/>
      </font>
    </dxf>
    <dxf>
      <font>
        <b/>
        <i val="0"/>
        <color theme="0" tint="-0.499984740745262"/>
      </font>
    </dxf>
    <dxf>
      <font>
        <b/>
        <i val="0"/>
        <color theme="7"/>
      </font>
    </dxf>
    <dxf>
      <fill>
        <patternFill patternType="solid">
          <fgColor rgb="FFA6A6A6"/>
          <bgColor rgb="FFA6A6A6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46C0A"/>
          <bgColor theme="5" tint="-0.24994659260841701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C3D69B"/>
          <bgColor rgb="FFC3D69B"/>
        </patternFill>
      </fill>
    </dxf>
    <dxf>
      <fill>
        <gradientFill>
          <stop position="0">
            <color rgb="FF92D050"/>
          </stop>
          <stop position="1">
            <color theme="5" tint="-0.25098422193060094"/>
          </stop>
        </gradient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0"/>
  <sheetViews>
    <sheetView tabSelected="1" workbookViewId="0">
      <selection activeCell="O92" sqref="O92"/>
    </sheetView>
  </sheetViews>
  <sheetFormatPr defaultRowHeight="15"/>
  <cols>
    <col min="1" max="1" width="4" style="21" customWidth="1"/>
    <col min="2" max="2" width="27.5703125" style="21" customWidth="1"/>
    <col min="3" max="3" width="9.140625" style="21" customWidth="1"/>
    <col min="4" max="6" width="8.140625" style="21" customWidth="1"/>
    <col min="7" max="8" width="8" style="21" customWidth="1"/>
    <col min="9" max="9" width="7.28515625" style="21" customWidth="1"/>
    <col min="10" max="10" width="8.5703125" style="21" customWidth="1"/>
    <col min="11" max="11" width="9.140625" style="21" customWidth="1"/>
    <col min="12" max="12" width="6.42578125" style="21" customWidth="1"/>
    <col min="13" max="13" width="6.5703125" style="21" customWidth="1"/>
    <col min="14" max="14" width="5.7109375" style="21" customWidth="1"/>
    <col min="15" max="16" width="9.140625" style="21" customWidth="1"/>
    <col min="17" max="17" width="7.85546875" style="21" customWidth="1"/>
    <col min="18" max="18" width="3.5703125" style="21" customWidth="1"/>
    <col min="19" max="19" width="4.140625" style="21" customWidth="1"/>
    <col min="20" max="20" width="4.28515625" style="21" customWidth="1"/>
    <col min="21" max="16384" width="9.140625" style="21"/>
  </cols>
  <sheetData>
    <row r="1" spans="1:20" ht="15" customHeight="1">
      <c r="A1" s="243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4" t="s">
        <v>145</v>
      </c>
      <c r="S1" s="236" t="s">
        <v>146</v>
      </c>
      <c r="T1" s="239" t="s">
        <v>147</v>
      </c>
    </row>
    <row r="2" spans="1:20" ht="15" customHeight="1">
      <c r="A2" s="241" t="s">
        <v>143</v>
      </c>
      <c r="B2" s="241" t="s">
        <v>144</v>
      </c>
      <c r="C2" s="241" t="s">
        <v>148</v>
      </c>
      <c r="D2" s="245" t="s">
        <v>297</v>
      </c>
      <c r="E2" s="246"/>
      <c r="F2" s="246"/>
      <c r="G2" s="246"/>
      <c r="H2" s="246"/>
      <c r="I2" s="246"/>
      <c r="J2" s="246"/>
      <c r="K2" s="247"/>
      <c r="L2" s="241" t="s">
        <v>166</v>
      </c>
      <c r="M2" s="241" t="s">
        <v>295</v>
      </c>
      <c r="N2" s="241" t="s">
        <v>150</v>
      </c>
      <c r="O2" s="242" t="s">
        <v>1</v>
      </c>
      <c r="P2" s="240"/>
      <c r="Q2" s="241" t="s">
        <v>151</v>
      </c>
      <c r="R2" s="240"/>
      <c r="S2" s="237"/>
      <c r="T2" s="240"/>
    </row>
    <row r="3" spans="1:20" ht="38.25">
      <c r="A3" s="240"/>
      <c r="B3" s="240"/>
      <c r="C3" s="240"/>
      <c r="D3" s="55" t="s">
        <v>171</v>
      </c>
      <c r="E3" s="55" t="s">
        <v>152</v>
      </c>
      <c r="F3" s="55" t="s">
        <v>167</v>
      </c>
      <c r="G3" s="222" t="s">
        <v>168</v>
      </c>
      <c r="H3" s="56" t="s">
        <v>153</v>
      </c>
      <c r="I3" s="55" t="s">
        <v>154</v>
      </c>
      <c r="J3" s="55" t="s">
        <v>169</v>
      </c>
      <c r="K3" s="57" t="s">
        <v>2</v>
      </c>
      <c r="L3" s="240"/>
      <c r="M3" s="240"/>
      <c r="N3" s="240"/>
      <c r="O3" s="57" t="s">
        <v>155</v>
      </c>
      <c r="P3" s="214" t="s">
        <v>156</v>
      </c>
      <c r="Q3" s="240"/>
      <c r="R3" s="240"/>
      <c r="S3" s="238"/>
      <c r="T3" s="240"/>
    </row>
    <row r="4" spans="1:20" ht="15" customHeight="1">
      <c r="A4" s="58">
        <v>1</v>
      </c>
      <c r="B4" s="59" t="s">
        <v>3</v>
      </c>
      <c r="C4" s="59" t="s">
        <v>4</v>
      </c>
      <c r="D4" s="154" t="s">
        <v>170</v>
      </c>
      <c r="E4" s="154"/>
      <c r="F4" s="154"/>
      <c r="G4" s="223"/>
      <c r="H4" s="155"/>
      <c r="I4" s="154"/>
      <c r="J4" s="154"/>
      <c r="K4" s="156">
        <v>18</v>
      </c>
      <c r="L4" s="187"/>
      <c r="M4" s="157">
        <f t="shared" ref="M4:M67" si="0">SUM(D4:L4)</f>
        <v>18</v>
      </c>
      <c r="N4" s="158" t="s">
        <v>294</v>
      </c>
      <c r="O4" s="159"/>
      <c r="P4" s="157" t="str">
        <f t="shared" ref="P4:P55" si="1">IF(AND(M4&gt;=60,M4&lt;180,O4="",N4="brak"),"pop -b.ks.",IF(AND(M4&gt;=60,M4&lt;180,O4="",N4="x"),"pop",IF(AND(M4&gt;=180,O4=""),"pop+br",IF(AND(M4&gt;=120,O4="pop",N4="brak"),"br -b.ks.",IF(AND(M4&gt;=120,O4="pop"),"br",IF(AND(M4&gt;=360,O4="br"),"sr",IF(AND(M4&gt;=720,O4="sr"),"zł",IF(AND(M4&gt;=120,O4="zł"),"za wytrw.",""))))))))</f>
        <v/>
      </c>
      <c r="Q4" s="160">
        <f>IF(P4="",M4,IF(AND(M4&gt;180,P4="pop+br"),M4-180,IF(AND(M4&gt;120,P4="br"),M4-120,IF(AND(M4&gt;60,P4="pop"),M4-60,IF(AND(M4&gt;360,P4="sr"),M4-360,"")))))</f>
        <v>18</v>
      </c>
      <c r="R4" s="160"/>
      <c r="S4" s="224"/>
      <c r="T4" s="161">
        <f>COUNT(D4:K4,R4)</f>
        <v>1</v>
      </c>
    </row>
    <row r="5" spans="1:20" ht="15" customHeight="1">
      <c r="A5" s="58">
        <v>2</v>
      </c>
      <c r="B5" s="59" t="s">
        <v>5</v>
      </c>
      <c r="C5" s="59" t="s">
        <v>4</v>
      </c>
      <c r="D5" s="160"/>
      <c r="E5" s="154"/>
      <c r="F5" s="154"/>
      <c r="G5" s="223"/>
      <c r="H5" s="155"/>
      <c r="I5" s="154"/>
      <c r="J5" s="154"/>
      <c r="K5" s="156">
        <v>18</v>
      </c>
      <c r="L5" s="187"/>
      <c r="M5" s="157">
        <f t="shared" si="0"/>
        <v>18</v>
      </c>
      <c r="N5" s="158" t="s">
        <v>294</v>
      </c>
      <c r="O5" s="159"/>
      <c r="P5" s="157" t="str">
        <f t="shared" si="1"/>
        <v/>
      </c>
      <c r="Q5" s="160">
        <f t="shared" ref="Q5:Q68" si="2">IF(P5="",M5,IF(AND(M5&gt;180,P5="pop+br"),M5-180,IF(AND(M5&gt;120,P5="br"),M5-120,IF(AND(M5&gt;60,P5="pop"),M5-60,IF(AND(M5&gt;360,P5="sr"),M5-360,"")))))</f>
        <v>18</v>
      </c>
      <c r="R5" s="160"/>
      <c r="S5" s="224"/>
      <c r="T5" s="161">
        <f t="shared" ref="T5:T68" si="3">COUNT(D5:K5,R5)</f>
        <v>1</v>
      </c>
    </row>
    <row r="6" spans="1:20" ht="15" customHeight="1">
      <c r="A6" s="58">
        <v>3</v>
      </c>
      <c r="B6" s="60" t="s">
        <v>6</v>
      </c>
      <c r="C6" s="60" t="s">
        <v>4</v>
      </c>
      <c r="D6" s="160"/>
      <c r="E6" s="154"/>
      <c r="F6" s="154"/>
      <c r="G6" s="223"/>
      <c r="H6" s="155"/>
      <c r="I6" s="154"/>
      <c r="J6" s="154"/>
      <c r="K6" s="156"/>
      <c r="L6" s="187"/>
      <c r="M6" s="157">
        <f t="shared" si="0"/>
        <v>0</v>
      </c>
      <c r="N6" s="158" t="s">
        <v>294</v>
      </c>
      <c r="O6" s="159"/>
      <c r="P6" s="157" t="str">
        <f t="shared" si="1"/>
        <v/>
      </c>
      <c r="Q6" s="160">
        <f t="shared" si="2"/>
        <v>0</v>
      </c>
      <c r="R6" s="160"/>
      <c r="S6" s="224"/>
      <c r="T6" s="161">
        <f t="shared" si="3"/>
        <v>0</v>
      </c>
    </row>
    <row r="7" spans="1:20" ht="15" customHeight="1">
      <c r="A7" s="58">
        <v>4</v>
      </c>
      <c r="B7" s="59" t="s">
        <v>7</v>
      </c>
      <c r="C7" s="59" t="s">
        <v>4</v>
      </c>
      <c r="D7" s="162"/>
      <c r="E7" s="154"/>
      <c r="F7" s="154"/>
      <c r="G7" s="223"/>
      <c r="H7" s="155"/>
      <c r="I7" s="154"/>
      <c r="J7" s="154"/>
      <c r="K7" s="156">
        <v>18</v>
      </c>
      <c r="L7" s="187"/>
      <c r="M7" s="157">
        <f t="shared" si="0"/>
        <v>18</v>
      </c>
      <c r="N7" s="158" t="s">
        <v>294</v>
      </c>
      <c r="O7" s="159"/>
      <c r="P7" s="157" t="str">
        <f t="shared" si="1"/>
        <v/>
      </c>
      <c r="Q7" s="160">
        <f t="shared" si="2"/>
        <v>18</v>
      </c>
      <c r="R7" s="160"/>
      <c r="S7" s="224"/>
      <c r="T7" s="161">
        <f t="shared" si="3"/>
        <v>1</v>
      </c>
    </row>
    <row r="8" spans="1:20" ht="15" customHeight="1">
      <c r="A8" s="58">
        <v>5</v>
      </c>
      <c r="B8" s="59" t="s">
        <v>8</v>
      </c>
      <c r="C8" s="59" t="s">
        <v>4</v>
      </c>
      <c r="D8" s="160"/>
      <c r="E8" s="154"/>
      <c r="F8" s="154"/>
      <c r="G8" s="223"/>
      <c r="H8" s="155"/>
      <c r="I8" s="154"/>
      <c r="J8" s="154"/>
      <c r="K8" s="156">
        <v>18</v>
      </c>
      <c r="L8" s="187"/>
      <c r="M8" s="157">
        <f t="shared" si="0"/>
        <v>18</v>
      </c>
      <c r="N8" s="158" t="s">
        <v>294</v>
      </c>
      <c r="O8" s="159"/>
      <c r="P8" s="157" t="str">
        <f t="shared" si="1"/>
        <v/>
      </c>
      <c r="Q8" s="160">
        <f t="shared" si="2"/>
        <v>18</v>
      </c>
      <c r="R8" s="160"/>
      <c r="S8" s="224"/>
      <c r="T8" s="161">
        <f t="shared" si="3"/>
        <v>1</v>
      </c>
    </row>
    <row r="9" spans="1:20" ht="15" customHeight="1">
      <c r="A9" s="58">
        <v>6</v>
      </c>
      <c r="B9" s="59" t="s">
        <v>9</v>
      </c>
      <c r="C9" s="59" t="s">
        <v>4</v>
      </c>
      <c r="D9" s="160"/>
      <c r="E9" s="154"/>
      <c r="F9" s="154"/>
      <c r="G9" s="223"/>
      <c r="H9" s="155"/>
      <c r="I9" s="154"/>
      <c r="J9" s="154"/>
      <c r="K9" s="156">
        <v>18</v>
      </c>
      <c r="L9" s="187"/>
      <c r="M9" s="157">
        <f t="shared" si="0"/>
        <v>18</v>
      </c>
      <c r="N9" s="158" t="s">
        <v>294</v>
      </c>
      <c r="O9" s="159"/>
      <c r="P9" s="157" t="str">
        <f t="shared" si="1"/>
        <v/>
      </c>
      <c r="Q9" s="160">
        <f t="shared" si="2"/>
        <v>18</v>
      </c>
      <c r="R9" s="160"/>
      <c r="S9" s="224"/>
      <c r="T9" s="161">
        <f t="shared" si="3"/>
        <v>1</v>
      </c>
    </row>
    <row r="10" spans="1:20" ht="15" customHeight="1">
      <c r="A10" s="58">
        <v>7</v>
      </c>
      <c r="B10" s="60" t="s">
        <v>10</v>
      </c>
      <c r="C10" s="60" t="s">
        <v>4</v>
      </c>
      <c r="D10" s="160"/>
      <c r="E10" s="154"/>
      <c r="F10" s="154"/>
      <c r="G10" s="223"/>
      <c r="H10" s="155"/>
      <c r="I10" s="154"/>
      <c r="J10" s="154"/>
      <c r="K10" s="156"/>
      <c r="L10" s="187"/>
      <c r="M10" s="157">
        <f t="shared" si="0"/>
        <v>0</v>
      </c>
      <c r="N10" s="158" t="s">
        <v>294</v>
      </c>
      <c r="O10" s="159"/>
      <c r="P10" s="157" t="str">
        <f t="shared" si="1"/>
        <v/>
      </c>
      <c r="Q10" s="160">
        <f t="shared" si="2"/>
        <v>0</v>
      </c>
      <c r="R10" s="160"/>
      <c r="S10" s="224"/>
      <c r="T10" s="161">
        <f t="shared" si="3"/>
        <v>0</v>
      </c>
    </row>
    <row r="11" spans="1:20" ht="15" customHeight="1">
      <c r="A11" s="58">
        <v>8</v>
      </c>
      <c r="B11" s="59" t="s">
        <v>11</v>
      </c>
      <c r="C11" s="59" t="s">
        <v>4</v>
      </c>
      <c r="D11" s="160"/>
      <c r="E11" s="154"/>
      <c r="F11" s="154"/>
      <c r="G11" s="223"/>
      <c r="H11" s="155"/>
      <c r="I11" s="154"/>
      <c r="J11" s="154"/>
      <c r="K11" s="156">
        <v>18</v>
      </c>
      <c r="L11" s="187"/>
      <c r="M11" s="157">
        <f t="shared" si="0"/>
        <v>18</v>
      </c>
      <c r="N11" s="158" t="s">
        <v>294</v>
      </c>
      <c r="O11" s="159"/>
      <c r="P11" s="157" t="str">
        <f t="shared" si="1"/>
        <v/>
      </c>
      <c r="Q11" s="160">
        <f t="shared" si="2"/>
        <v>18</v>
      </c>
      <c r="R11" s="160"/>
      <c r="S11" s="224"/>
      <c r="T11" s="161">
        <f t="shared" si="3"/>
        <v>1</v>
      </c>
    </row>
    <row r="12" spans="1:20" ht="15" customHeight="1">
      <c r="A12" s="58">
        <v>9</v>
      </c>
      <c r="B12" s="59" t="s">
        <v>12</v>
      </c>
      <c r="C12" s="59" t="s">
        <v>13</v>
      </c>
      <c r="D12" s="160"/>
      <c r="E12" s="154"/>
      <c r="F12" s="154"/>
      <c r="G12" s="223"/>
      <c r="H12" s="155"/>
      <c r="I12" s="154"/>
      <c r="J12" s="154"/>
      <c r="K12" s="156">
        <v>18</v>
      </c>
      <c r="L12" s="187"/>
      <c r="M12" s="157">
        <f t="shared" si="0"/>
        <v>18</v>
      </c>
      <c r="N12" s="158" t="s">
        <v>294</v>
      </c>
      <c r="O12" s="159"/>
      <c r="P12" s="157" t="str">
        <f t="shared" si="1"/>
        <v/>
      </c>
      <c r="Q12" s="160">
        <f t="shared" si="2"/>
        <v>18</v>
      </c>
      <c r="R12" s="160"/>
      <c r="S12" s="224"/>
      <c r="T12" s="161">
        <f t="shared" si="3"/>
        <v>1</v>
      </c>
    </row>
    <row r="13" spans="1:20" ht="15" customHeight="1">
      <c r="A13" s="58">
        <v>10</v>
      </c>
      <c r="B13" s="59" t="s">
        <v>14</v>
      </c>
      <c r="C13" s="59" t="s">
        <v>13</v>
      </c>
      <c r="D13" s="160"/>
      <c r="E13" s="154"/>
      <c r="F13" s="154"/>
      <c r="G13" s="223"/>
      <c r="H13" s="155"/>
      <c r="I13" s="154"/>
      <c r="J13" s="154"/>
      <c r="K13" s="156">
        <v>18</v>
      </c>
      <c r="L13" s="187"/>
      <c r="M13" s="157">
        <f t="shared" si="0"/>
        <v>18</v>
      </c>
      <c r="N13" s="158" t="s">
        <v>294</v>
      </c>
      <c r="O13" s="159"/>
      <c r="P13" s="157" t="str">
        <f t="shared" si="1"/>
        <v/>
      </c>
      <c r="Q13" s="160">
        <f t="shared" si="2"/>
        <v>18</v>
      </c>
      <c r="R13" s="160"/>
      <c r="S13" s="224"/>
      <c r="T13" s="161">
        <f t="shared" si="3"/>
        <v>1</v>
      </c>
    </row>
    <row r="14" spans="1:20" ht="15" customHeight="1">
      <c r="A14" s="58">
        <v>11</v>
      </c>
      <c r="B14" s="59" t="s">
        <v>15</v>
      </c>
      <c r="C14" s="59" t="s">
        <v>13</v>
      </c>
      <c r="D14" s="160"/>
      <c r="E14" s="154"/>
      <c r="F14" s="154"/>
      <c r="G14" s="223"/>
      <c r="H14" s="155"/>
      <c r="I14" s="154"/>
      <c r="J14" s="154"/>
      <c r="K14" s="156">
        <v>18</v>
      </c>
      <c r="L14" s="187"/>
      <c r="M14" s="157">
        <f t="shared" si="0"/>
        <v>18</v>
      </c>
      <c r="N14" s="158" t="s">
        <v>294</v>
      </c>
      <c r="O14" s="159"/>
      <c r="P14" s="157" t="str">
        <f t="shared" si="1"/>
        <v/>
      </c>
      <c r="Q14" s="160">
        <f t="shared" si="2"/>
        <v>18</v>
      </c>
      <c r="R14" s="160"/>
      <c r="S14" s="224"/>
      <c r="T14" s="161">
        <f t="shared" si="3"/>
        <v>1</v>
      </c>
    </row>
    <row r="15" spans="1:20" ht="15" customHeight="1">
      <c r="A15" s="58">
        <v>12</v>
      </c>
      <c r="B15" s="59" t="s">
        <v>16</v>
      </c>
      <c r="C15" s="59" t="s">
        <v>13</v>
      </c>
      <c r="D15" s="160"/>
      <c r="E15" s="154"/>
      <c r="F15" s="154"/>
      <c r="G15" s="223"/>
      <c r="H15" s="155"/>
      <c r="I15" s="154"/>
      <c r="J15" s="154"/>
      <c r="K15" s="156">
        <v>18</v>
      </c>
      <c r="L15" s="187"/>
      <c r="M15" s="157">
        <f t="shared" si="0"/>
        <v>18</v>
      </c>
      <c r="N15" s="158" t="s">
        <v>294</v>
      </c>
      <c r="O15" s="159"/>
      <c r="P15" s="157" t="str">
        <f t="shared" si="1"/>
        <v/>
      </c>
      <c r="Q15" s="160">
        <f t="shared" si="2"/>
        <v>18</v>
      </c>
      <c r="R15" s="160"/>
      <c r="S15" s="224"/>
      <c r="T15" s="161">
        <f t="shared" si="3"/>
        <v>1</v>
      </c>
    </row>
    <row r="16" spans="1:20" ht="15" customHeight="1">
      <c r="A16" s="58">
        <v>13</v>
      </c>
      <c r="B16" s="59" t="s">
        <v>17</v>
      </c>
      <c r="C16" s="59" t="s">
        <v>13</v>
      </c>
      <c r="D16" s="162"/>
      <c r="E16" s="154"/>
      <c r="F16" s="166">
        <v>37</v>
      </c>
      <c r="G16" s="223"/>
      <c r="H16" s="155"/>
      <c r="I16" s="154"/>
      <c r="J16" s="154"/>
      <c r="K16" s="156">
        <v>18</v>
      </c>
      <c r="L16" s="187"/>
      <c r="M16" s="157">
        <f t="shared" si="0"/>
        <v>55</v>
      </c>
      <c r="N16" s="158" t="s">
        <v>294</v>
      </c>
      <c r="O16" s="159"/>
      <c r="P16" s="157" t="str">
        <f t="shared" si="1"/>
        <v/>
      </c>
      <c r="Q16" s="160">
        <f t="shared" si="2"/>
        <v>55</v>
      </c>
      <c r="R16" s="160"/>
      <c r="S16" s="224"/>
      <c r="T16" s="161">
        <f t="shared" si="3"/>
        <v>2</v>
      </c>
    </row>
    <row r="17" spans="1:20" ht="15" customHeight="1">
      <c r="A17" s="58">
        <v>14</v>
      </c>
      <c r="B17" s="59" t="s">
        <v>18</v>
      </c>
      <c r="C17" s="59" t="s">
        <v>19</v>
      </c>
      <c r="D17" s="160"/>
      <c r="E17" s="154"/>
      <c r="F17" s="154"/>
      <c r="G17" s="223"/>
      <c r="H17" s="155"/>
      <c r="I17" s="154"/>
      <c r="J17" s="154"/>
      <c r="K17" s="156">
        <v>18</v>
      </c>
      <c r="L17" s="187"/>
      <c r="M17" s="157">
        <f t="shared" si="0"/>
        <v>18</v>
      </c>
      <c r="N17" s="158" t="s">
        <v>294</v>
      </c>
      <c r="O17" s="159"/>
      <c r="P17" s="157" t="str">
        <f t="shared" si="1"/>
        <v/>
      </c>
      <c r="Q17" s="160">
        <f t="shared" si="2"/>
        <v>18</v>
      </c>
      <c r="R17" s="160"/>
      <c r="S17" s="224"/>
      <c r="T17" s="161">
        <f t="shared" si="3"/>
        <v>1</v>
      </c>
    </row>
    <row r="18" spans="1:20" ht="15" customHeight="1">
      <c r="A18" s="58">
        <v>15</v>
      </c>
      <c r="B18" s="59" t="s">
        <v>20</v>
      </c>
      <c r="C18" s="59" t="s">
        <v>19</v>
      </c>
      <c r="D18" s="160"/>
      <c r="E18" s="154"/>
      <c r="F18" s="154"/>
      <c r="G18" s="223"/>
      <c r="H18" s="155"/>
      <c r="I18" s="154"/>
      <c r="J18" s="154"/>
      <c r="K18" s="156">
        <v>18</v>
      </c>
      <c r="L18" s="187"/>
      <c r="M18" s="157">
        <f t="shared" si="0"/>
        <v>18</v>
      </c>
      <c r="N18" s="158" t="s">
        <v>294</v>
      </c>
      <c r="O18" s="159"/>
      <c r="P18" s="157" t="str">
        <f t="shared" si="1"/>
        <v/>
      </c>
      <c r="Q18" s="160">
        <f t="shared" si="2"/>
        <v>18</v>
      </c>
      <c r="R18" s="160"/>
      <c r="S18" s="224"/>
      <c r="T18" s="161">
        <f t="shared" si="3"/>
        <v>1</v>
      </c>
    </row>
    <row r="19" spans="1:20" ht="15" customHeight="1">
      <c r="A19" s="58">
        <v>16</v>
      </c>
      <c r="B19" s="60" t="s">
        <v>21</v>
      </c>
      <c r="C19" s="60" t="s">
        <v>19</v>
      </c>
      <c r="D19" s="160"/>
      <c r="E19" s="154"/>
      <c r="F19" s="154"/>
      <c r="G19" s="223"/>
      <c r="H19" s="155"/>
      <c r="I19" s="154"/>
      <c r="J19" s="154"/>
      <c r="K19" s="156"/>
      <c r="L19" s="187"/>
      <c r="M19" s="157">
        <f t="shared" si="0"/>
        <v>0</v>
      </c>
      <c r="N19" s="158" t="s">
        <v>294</v>
      </c>
      <c r="O19" s="159"/>
      <c r="P19" s="157" t="str">
        <f t="shared" si="1"/>
        <v/>
      </c>
      <c r="Q19" s="160">
        <f t="shared" si="2"/>
        <v>0</v>
      </c>
      <c r="R19" s="160"/>
      <c r="S19" s="224"/>
      <c r="T19" s="161">
        <f t="shared" si="3"/>
        <v>0</v>
      </c>
    </row>
    <row r="20" spans="1:20" ht="15" customHeight="1">
      <c r="A20" s="58">
        <v>17</v>
      </c>
      <c r="B20" s="59" t="s">
        <v>22</v>
      </c>
      <c r="C20" s="59" t="s">
        <v>19</v>
      </c>
      <c r="D20" s="160"/>
      <c r="E20" s="154"/>
      <c r="F20" s="154"/>
      <c r="G20" s="223"/>
      <c r="H20" s="155"/>
      <c r="I20" s="154"/>
      <c r="J20" s="154"/>
      <c r="K20" s="156">
        <v>18</v>
      </c>
      <c r="L20" s="187"/>
      <c r="M20" s="157">
        <f t="shared" si="0"/>
        <v>18</v>
      </c>
      <c r="N20" s="158" t="s">
        <v>294</v>
      </c>
      <c r="O20" s="159"/>
      <c r="P20" s="157" t="str">
        <f t="shared" si="1"/>
        <v/>
      </c>
      <c r="Q20" s="160">
        <f t="shared" si="2"/>
        <v>18</v>
      </c>
      <c r="R20" s="160"/>
      <c r="S20" s="224"/>
      <c r="T20" s="161">
        <f t="shared" si="3"/>
        <v>1</v>
      </c>
    </row>
    <row r="21" spans="1:20" ht="15" customHeight="1">
      <c r="A21" s="58">
        <v>18</v>
      </c>
      <c r="B21" s="59" t="s">
        <v>23</v>
      </c>
      <c r="C21" s="59" t="s">
        <v>19</v>
      </c>
      <c r="D21" s="160"/>
      <c r="E21" s="154"/>
      <c r="F21" s="154"/>
      <c r="G21" s="223"/>
      <c r="H21" s="155"/>
      <c r="I21" s="154"/>
      <c r="J21" s="154"/>
      <c r="K21" s="156">
        <v>18</v>
      </c>
      <c r="L21" s="187"/>
      <c r="M21" s="157">
        <f t="shared" si="0"/>
        <v>18</v>
      </c>
      <c r="N21" s="158" t="s">
        <v>294</v>
      </c>
      <c r="O21" s="159"/>
      <c r="P21" s="157" t="str">
        <f t="shared" si="1"/>
        <v/>
      </c>
      <c r="Q21" s="160">
        <f t="shared" si="2"/>
        <v>18</v>
      </c>
      <c r="R21" s="160"/>
      <c r="S21" s="224"/>
      <c r="T21" s="161">
        <f t="shared" si="3"/>
        <v>1</v>
      </c>
    </row>
    <row r="22" spans="1:20" ht="15" customHeight="1">
      <c r="A22" s="58">
        <v>19</v>
      </c>
      <c r="B22" s="59" t="s">
        <v>24</v>
      </c>
      <c r="C22" s="59" t="s">
        <v>25</v>
      </c>
      <c r="D22" s="160"/>
      <c r="E22" s="154"/>
      <c r="F22" s="154"/>
      <c r="G22" s="223"/>
      <c r="H22" s="155"/>
      <c r="I22" s="154"/>
      <c r="J22" s="154">
        <v>52</v>
      </c>
      <c r="K22" s="156"/>
      <c r="L22" s="187"/>
      <c r="M22" s="157">
        <f t="shared" si="0"/>
        <v>52</v>
      </c>
      <c r="N22" s="158" t="s">
        <v>294</v>
      </c>
      <c r="O22" s="159"/>
      <c r="P22" s="157" t="str">
        <f t="shared" si="1"/>
        <v/>
      </c>
      <c r="Q22" s="160">
        <f t="shared" si="2"/>
        <v>52</v>
      </c>
      <c r="R22" s="160"/>
      <c r="S22" s="224"/>
      <c r="T22" s="161">
        <f t="shared" si="3"/>
        <v>1</v>
      </c>
    </row>
    <row r="23" spans="1:20" ht="15" customHeight="1">
      <c r="A23" s="58">
        <v>20</v>
      </c>
      <c r="B23" s="59" t="s">
        <v>26</v>
      </c>
      <c r="C23" s="59" t="s">
        <v>25</v>
      </c>
      <c r="D23" s="160"/>
      <c r="E23" s="154"/>
      <c r="F23" s="154"/>
      <c r="G23" s="223"/>
      <c r="H23" s="155"/>
      <c r="I23" s="154"/>
      <c r="J23" s="154"/>
      <c r="K23" s="156">
        <v>18</v>
      </c>
      <c r="L23" s="187"/>
      <c r="M23" s="157">
        <f t="shared" si="0"/>
        <v>18</v>
      </c>
      <c r="N23" s="158" t="s">
        <v>294</v>
      </c>
      <c r="O23" s="159"/>
      <c r="P23" s="157" t="str">
        <f t="shared" si="1"/>
        <v/>
      </c>
      <c r="Q23" s="160">
        <f t="shared" si="2"/>
        <v>18</v>
      </c>
      <c r="R23" s="160"/>
      <c r="S23" s="224"/>
      <c r="T23" s="161">
        <f t="shared" si="3"/>
        <v>1</v>
      </c>
    </row>
    <row r="24" spans="1:20" ht="15" customHeight="1">
      <c r="A24" s="58">
        <v>21</v>
      </c>
      <c r="B24" s="59" t="s">
        <v>27</v>
      </c>
      <c r="C24" s="59" t="s">
        <v>25</v>
      </c>
      <c r="D24" s="160"/>
      <c r="E24" s="154"/>
      <c r="F24" s="154"/>
      <c r="G24" s="223"/>
      <c r="H24" s="155"/>
      <c r="I24" s="154"/>
      <c r="J24" s="154">
        <v>52</v>
      </c>
      <c r="K24" s="156"/>
      <c r="L24" s="187"/>
      <c r="M24" s="157">
        <f t="shared" si="0"/>
        <v>52</v>
      </c>
      <c r="N24" s="158" t="s">
        <v>294</v>
      </c>
      <c r="O24" s="163"/>
      <c r="P24" s="157" t="str">
        <f t="shared" si="1"/>
        <v/>
      </c>
      <c r="Q24" s="160">
        <f t="shared" si="2"/>
        <v>52</v>
      </c>
      <c r="R24" s="160"/>
      <c r="S24" s="224"/>
      <c r="T24" s="161">
        <f t="shared" si="3"/>
        <v>1</v>
      </c>
    </row>
    <row r="25" spans="1:20" ht="15" customHeight="1">
      <c r="A25" s="58">
        <v>22</v>
      </c>
      <c r="B25" s="59" t="s">
        <v>28</v>
      </c>
      <c r="C25" s="59" t="s">
        <v>25</v>
      </c>
      <c r="D25" s="160"/>
      <c r="E25" s="154"/>
      <c r="F25" s="154"/>
      <c r="G25" s="223"/>
      <c r="H25" s="155"/>
      <c r="I25" s="154"/>
      <c r="J25" s="154">
        <v>52</v>
      </c>
      <c r="K25" s="156">
        <v>18</v>
      </c>
      <c r="L25" s="187"/>
      <c r="M25" s="157">
        <f t="shared" si="0"/>
        <v>70</v>
      </c>
      <c r="N25" s="158" t="s">
        <v>294</v>
      </c>
      <c r="O25" s="163"/>
      <c r="P25" s="157" t="str">
        <f t="shared" si="1"/>
        <v>pop</v>
      </c>
      <c r="Q25" s="160">
        <f t="shared" si="2"/>
        <v>10</v>
      </c>
      <c r="R25" s="160"/>
      <c r="S25" s="224"/>
      <c r="T25" s="161">
        <f t="shared" si="3"/>
        <v>2</v>
      </c>
    </row>
    <row r="26" spans="1:20" ht="15" customHeight="1">
      <c r="A26" s="58">
        <v>23</v>
      </c>
      <c r="B26" s="59" t="s">
        <v>29</v>
      </c>
      <c r="C26" s="59" t="s">
        <v>25</v>
      </c>
      <c r="D26" s="160"/>
      <c r="E26" s="154"/>
      <c r="F26" s="154"/>
      <c r="G26" s="223"/>
      <c r="H26" s="155"/>
      <c r="I26" s="154"/>
      <c r="J26" s="154">
        <v>52</v>
      </c>
      <c r="K26" s="156"/>
      <c r="L26" s="187"/>
      <c r="M26" s="157">
        <f t="shared" si="0"/>
        <v>52</v>
      </c>
      <c r="N26" s="158" t="s">
        <v>294</v>
      </c>
      <c r="O26" s="163"/>
      <c r="P26" s="157" t="str">
        <f t="shared" si="1"/>
        <v/>
      </c>
      <c r="Q26" s="160">
        <f t="shared" si="2"/>
        <v>52</v>
      </c>
      <c r="R26" s="160"/>
      <c r="S26" s="224"/>
      <c r="T26" s="161">
        <f t="shared" si="3"/>
        <v>1</v>
      </c>
    </row>
    <row r="27" spans="1:20" ht="15" customHeight="1">
      <c r="A27" s="58">
        <v>24</v>
      </c>
      <c r="B27" s="59" t="s">
        <v>30</v>
      </c>
      <c r="C27" s="59" t="s">
        <v>25</v>
      </c>
      <c r="D27" s="160"/>
      <c r="E27" s="154"/>
      <c r="F27" s="154"/>
      <c r="G27" s="223"/>
      <c r="H27" s="155"/>
      <c r="I27" s="154"/>
      <c r="J27" s="154">
        <v>52</v>
      </c>
      <c r="K27" s="156"/>
      <c r="L27" s="187"/>
      <c r="M27" s="157">
        <f t="shared" si="0"/>
        <v>52</v>
      </c>
      <c r="N27" s="158" t="s">
        <v>294</v>
      </c>
      <c r="O27" s="163"/>
      <c r="P27" s="157" t="str">
        <f t="shared" si="1"/>
        <v/>
      </c>
      <c r="Q27" s="160">
        <f t="shared" si="2"/>
        <v>52</v>
      </c>
      <c r="R27" s="160"/>
      <c r="S27" s="224"/>
      <c r="T27" s="161">
        <f t="shared" si="3"/>
        <v>1</v>
      </c>
    </row>
    <row r="28" spans="1:20" ht="15" customHeight="1">
      <c r="A28" s="58">
        <v>25</v>
      </c>
      <c r="B28" s="59" t="s">
        <v>31</v>
      </c>
      <c r="C28" s="59" t="s">
        <v>25</v>
      </c>
      <c r="D28" s="160"/>
      <c r="E28" s="154"/>
      <c r="F28" s="154"/>
      <c r="G28" s="223"/>
      <c r="H28" s="155"/>
      <c r="I28" s="154"/>
      <c r="J28" s="154">
        <v>52</v>
      </c>
      <c r="K28" s="156">
        <v>18</v>
      </c>
      <c r="L28" s="187"/>
      <c r="M28" s="157">
        <f t="shared" si="0"/>
        <v>70</v>
      </c>
      <c r="N28" s="158" t="s">
        <v>294</v>
      </c>
      <c r="O28" s="163"/>
      <c r="P28" s="157" t="str">
        <f t="shared" si="1"/>
        <v>pop</v>
      </c>
      <c r="Q28" s="160">
        <f t="shared" si="2"/>
        <v>10</v>
      </c>
      <c r="R28" s="160"/>
      <c r="S28" s="224"/>
      <c r="T28" s="161">
        <f t="shared" si="3"/>
        <v>2</v>
      </c>
    </row>
    <row r="29" spans="1:20" ht="15" customHeight="1">
      <c r="A29" s="58">
        <v>26</v>
      </c>
      <c r="B29" s="59" t="s">
        <v>32</v>
      </c>
      <c r="C29" s="59" t="s">
        <v>25</v>
      </c>
      <c r="D29" s="160"/>
      <c r="E29" s="154"/>
      <c r="F29" s="154"/>
      <c r="G29" s="223"/>
      <c r="H29" s="155"/>
      <c r="I29" s="154"/>
      <c r="J29" s="154"/>
      <c r="K29" s="156">
        <v>18</v>
      </c>
      <c r="L29" s="187"/>
      <c r="M29" s="157">
        <f t="shared" si="0"/>
        <v>18</v>
      </c>
      <c r="N29" s="158" t="s">
        <v>294</v>
      </c>
      <c r="O29" s="163"/>
      <c r="P29" s="157" t="str">
        <f t="shared" si="1"/>
        <v/>
      </c>
      <c r="Q29" s="160">
        <f t="shared" si="2"/>
        <v>18</v>
      </c>
      <c r="R29" s="160"/>
      <c r="S29" s="224"/>
      <c r="T29" s="161">
        <f t="shared" si="3"/>
        <v>1</v>
      </c>
    </row>
    <row r="30" spans="1:20" ht="15" customHeight="1">
      <c r="A30" s="58">
        <v>27</v>
      </c>
      <c r="B30" s="59" t="s">
        <v>33</v>
      </c>
      <c r="C30" s="59" t="s">
        <v>34</v>
      </c>
      <c r="D30" s="160"/>
      <c r="E30" s="154"/>
      <c r="F30" s="154"/>
      <c r="G30" s="223"/>
      <c r="H30" s="155"/>
      <c r="I30" s="154"/>
      <c r="J30" s="154">
        <v>52</v>
      </c>
      <c r="K30" s="156"/>
      <c r="L30" s="187"/>
      <c r="M30" s="157">
        <f t="shared" si="0"/>
        <v>52</v>
      </c>
      <c r="N30" s="158" t="s">
        <v>294</v>
      </c>
      <c r="O30" s="163"/>
      <c r="P30" s="157" t="str">
        <f t="shared" si="1"/>
        <v/>
      </c>
      <c r="Q30" s="160">
        <f t="shared" si="2"/>
        <v>52</v>
      </c>
      <c r="R30" s="160"/>
      <c r="S30" s="224"/>
      <c r="T30" s="161">
        <f t="shared" si="3"/>
        <v>1</v>
      </c>
    </row>
    <row r="31" spans="1:20" ht="15" customHeight="1">
      <c r="A31" s="58">
        <v>28</v>
      </c>
      <c r="B31" s="59" t="s">
        <v>35</v>
      </c>
      <c r="C31" s="59" t="s">
        <v>34</v>
      </c>
      <c r="D31" s="162"/>
      <c r="E31" s="154"/>
      <c r="F31" s="154"/>
      <c r="G31" s="223"/>
      <c r="H31" s="155"/>
      <c r="I31" s="154"/>
      <c r="J31" s="154">
        <v>52</v>
      </c>
      <c r="K31" s="156"/>
      <c r="L31" s="187"/>
      <c r="M31" s="157">
        <f t="shared" si="0"/>
        <v>52</v>
      </c>
      <c r="N31" s="158" t="s">
        <v>294</v>
      </c>
      <c r="O31" s="163"/>
      <c r="P31" s="157" t="str">
        <f t="shared" si="1"/>
        <v/>
      </c>
      <c r="Q31" s="160">
        <f t="shared" si="2"/>
        <v>52</v>
      </c>
      <c r="R31" s="160"/>
      <c r="S31" s="224"/>
      <c r="T31" s="161">
        <f t="shared" si="3"/>
        <v>1</v>
      </c>
    </row>
    <row r="32" spans="1:20" ht="15" customHeight="1">
      <c r="A32" s="58">
        <v>29</v>
      </c>
      <c r="B32" s="59" t="s">
        <v>36</v>
      </c>
      <c r="C32" s="59" t="s">
        <v>34</v>
      </c>
      <c r="D32" s="162"/>
      <c r="E32" s="154"/>
      <c r="F32" s="154"/>
      <c r="G32" s="223"/>
      <c r="H32" s="155"/>
      <c r="I32" s="154"/>
      <c r="J32" s="154">
        <v>52</v>
      </c>
      <c r="K32" s="156"/>
      <c r="L32" s="187"/>
      <c r="M32" s="157">
        <f t="shared" si="0"/>
        <v>52</v>
      </c>
      <c r="N32" s="158" t="s">
        <v>294</v>
      </c>
      <c r="O32" s="163"/>
      <c r="P32" s="157" t="str">
        <f t="shared" si="1"/>
        <v/>
      </c>
      <c r="Q32" s="160">
        <f t="shared" si="2"/>
        <v>52</v>
      </c>
      <c r="R32" s="160"/>
      <c r="S32" s="224"/>
      <c r="T32" s="161">
        <f t="shared" si="3"/>
        <v>1</v>
      </c>
    </row>
    <row r="33" spans="1:20" ht="15" customHeight="1">
      <c r="A33" s="58">
        <v>30</v>
      </c>
      <c r="B33" s="59" t="s">
        <v>37</v>
      </c>
      <c r="C33" s="59" t="s">
        <v>34</v>
      </c>
      <c r="D33" s="160"/>
      <c r="E33" s="154"/>
      <c r="F33" s="154"/>
      <c r="G33" s="223"/>
      <c r="H33" s="155"/>
      <c r="I33" s="154"/>
      <c r="J33" s="154">
        <v>52</v>
      </c>
      <c r="K33" s="156"/>
      <c r="L33" s="187"/>
      <c r="M33" s="157">
        <f t="shared" si="0"/>
        <v>52</v>
      </c>
      <c r="N33" s="158" t="s">
        <v>294</v>
      </c>
      <c r="O33" s="163"/>
      <c r="P33" s="157" t="str">
        <f t="shared" si="1"/>
        <v/>
      </c>
      <c r="Q33" s="160">
        <f t="shared" si="2"/>
        <v>52</v>
      </c>
      <c r="R33" s="160"/>
      <c r="S33" s="224"/>
      <c r="T33" s="161">
        <f t="shared" si="3"/>
        <v>1</v>
      </c>
    </row>
    <row r="34" spans="1:20" ht="15" customHeight="1">
      <c r="A34" s="58">
        <v>31</v>
      </c>
      <c r="B34" s="60" t="s">
        <v>38</v>
      </c>
      <c r="C34" s="60" t="s">
        <v>34</v>
      </c>
      <c r="D34" s="162"/>
      <c r="E34" s="154"/>
      <c r="F34" s="154"/>
      <c r="G34" s="223"/>
      <c r="H34" s="155"/>
      <c r="I34" s="154"/>
      <c r="J34" s="154"/>
      <c r="K34" s="156"/>
      <c r="L34" s="187"/>
      <c r="M34" s="157">
        <f t="shared" si="0"/>
        <v>0</v>
      </c>
      <c r="N34" s="158" t="s">
        <v>294</v>
      </c>
      <c r="O34" s="163"/>
      <c r="P34" s="157" t="str">
        <f t="shared" si="1"/>
        <v/>
      </c>
      <c r="Q34" s="160">
        <f t="shared" si="2"/>
        <v>0</v>
      </c>
      <c r="R34" s="160"/>
      <c r="S34" s="224"/>
      <c r="T34" s="161">
        <f t="shared" si="3"/>
        <v>0</v>
      </c>
    </row>
    <row r="35" spans="1:20" ht="15" customHeight="1">
      <c r="A35" s="58">
        <v>32</v>
      </c>
      <c r="B35" s="60" t="s">
        <v>39</v>
      </c>
      <c r="C35" s="60" t="s">
        <v>34</v>
      </c>
      <c r="D35" s="160"/>
      <c r="E35" s="154"/>
      <c r="F35" s="154"/>
      <c r="G35" s="223"/>
      <c r="H35" s="155"/>
      <c r="I35" s="154"/>
      <c r="J35" s="154"/>
      <c r="K35" s="156"/>
      <c r="L35" s="187"/>
      <c r="M35" s="157">
        <f t="shared" si="0"/>
        <v>0</v>
      </c>
      <c r="N35" s="158" t="s">
        <v>294</v>
      </c>
      <c r="O35" s="163"/>
      <c r="P35" s="157" t="str">
        <f t="shared" si="1"/>
        <v/>
      </c>
      <c r="Q35" s="160">
        <f t="shared" si="2"/>
        <v>0</v>
      </c>
      <c r="R35" s="160"/>
      <c r="S35" s="224"/>
      <c r="T35" s="161">
        <f t="shared" si="3"/>
        <v>0</v>
      </c>
    </row>
    <row r="36" spans="1:20" ht="15" customHeight="1">
      <c r="A36" s="58">
        <v>33</v>
      </c>
      <c r="B36" s="59" t="s">
        <v>40</v>
      </c>
      <c r="C36" s="59" t="s">
        <v>34</v>
      </c>
      <c r="D36" s="160"/>
      <c r="E36" s="154"/>
      <c r="F36" s="166">
        <v>37</v>
      </c>
      <c r="G36" s="223"/>
      <c r="H36" s="155"/>
      <c r="I36" s="154"/>
      <c r="J36" s="154"/>
      <c r="K36" s="156">
        <v>18</v>
      </c>
      <c r="L36" s="187"/>
      <c r="M36" s="157">
        <f t="shared" si="0"/>
        <v>55</v>
      </c>
      <c r="N36" s="158" t="s">
        <v>294</v>
      </c>
      <c r="O36" s="163"/>
      <c r="P36" s="157" t="str">
        <f t="shared" si="1"/>
        <v/>
      </c>
      <c r="Q36" s="160">
        <f t="shared" si="2"/>
        <v>55</v>
      </c>
      <c r="R36" s="160"/>
      <c r="S36" s="224"/>
      <c r="T36" s="161">
        <f t="shared" si="3"/>
        <v>2</v>
      </c>
    </row>
    <row r="37" spans="1:20" ht="15" customHeight="1">
      <c r="A37" s="58">
        <v>34</v>
      </c>
      <c r="B37" s="60" t="s">
        <v>41</v>
      </c>
      <c r="C37" s="60" t="s">
        <v>42</v>
      </c>
      <c r="D37" s="160"/>
      <c r="E37" s="154"/>
      <c r="F37" s="154"/>
      <c r="G37" s="223"/>
      <c r="H37" s="155"/>
      <c r="I37" s="154"/>
      <c r="J37" s="154"/>
      <c r="K37" s="156"/>
      <c r="L37" s="187"/>
      <c r="M37" s="157">
        <f t="shared" si="0"/>
        <v>0</v>
      </c>
      <c r="N37" s="158" t="s">
        <v>294</v>
      </c>
      <c r="O37" s="163"/>
      <c r="P37" s="157" t="str">
        <f t="shared" si="1"/>
        <v/>
      </c>
      <c r="Q37" s="160">
        <f t="shared" si="2"/>
        <v>0</v>
      </c>
      <c r="R37" s="160"/>
      <c r="S37" s="224"/>
      <c r="T37" s="161">
        <f t="shared" si="3"/>
        <v>0</v>
      </c>
    </row>
    <row r="38" spans="1:20" ht="15" customHeight="1">
      <c r="A38" s="58">
        <v>35</v>
      </c>
      <c r="B38" s="59" t="s">
        <v>43</v>
      </c>
      <c r="C38" s="59" t="s">
        <v>42</v>
      </c>
      <c r="D38" s="162"/>
      <c r="E38" s="154"/>
      <c r="F38" s="154"/>
      <c r="G38" s="223"/>
      <c r="H38" s="155"/>
      <c r="I38" s="154"/>
      <c r="J38" s="154"/>
      <c r="K38" s="156">
        <v>18</v>
      </c>
      <c r="L38" s="187"/>
      <c r="M38" s="157">
        <f t="shared" si="0"/>
        <v>18</v>
      </c>
      <c r="N38" s="158" t="s">
        <v>294</v>
      </c>
      <c r="O38" s="163"/>
      <c r="P38" s="157" t="str">
        <f t="shared" si="1"/>
        <v/>
      </c>
      <c r="Q38" s="160">
        <f t="shared" si="2"/>
        <v>18</v>
      </c>
      <c r="R38" s="160"/>
      <c r="S38" s="224"/>
      <c r="T38" s="161">
        <f t="shared" si="3"/>
        <v>1</v>
      </c>
    </row>
    <row r="39" spans="1:20" ht="15" customHeight="1">
      <c r="A39" s="58">
        <v>36</v>
      </c>
      <c r="B39" s="59" t="s">
        <v>44</v>
      </c>
      <c r="C39" s="59" t="s">
        <v>42</v>
      </c>
      <c r="D39" s="160"/>
      <c r="E39" s="154"/>
      <c r="F39" s="154"/>
      <c r="G39" s="223"/>
      <c r="H39" s="155"/>
      <c r="I39" s="154"/>
      <c r="J39" s="154"/>
      <c r="K39" s="156">
        <v>18</v>
      </c>
      <c r="L39" s="187"/>
      <c r="M39" s="157">
        <f t="shared" si="0"/>
        <v>18</v>
      </c>
      <c r="N39" s="158" t="s">
        <v>294</v>
      </c>
      <c r="O39" s="163"/>
      <c r="P39" s="157" t="str">
        <f t="shared" si="1"/>
        <v/>
      </c>
      <c r="Q39" s="160">
        <f t="shared" si="2"/>
        <v>18</v>
      </c>
      <c r="R39" s="160"/>
      <c r="S39" s="224"/>
      <c r="T39" s="161">
        <f t="shared" si="3"/>
        <v>1</v>
      </c>
    </row>
    <row r="40" spans="1:20" ht="15" customHeight="1">
      <c r="A40" s="58">
        <v>37</v>
      </c>
      <c r="B40" s="59" t="s">
        <v>45</v>
      </c>
      <c r="C40" s="59" t="s">
        <v>42</v>
      </c>
      <c r="D40" s="160"/>
      <c r="E40" s="154"/>
      <c r="F40" s="154"/>
      <c r="G40" s="223"/>
      <c r="H40" s="155"/>
      <c r="I40" s="154"/>
      <c r="J40" s="154"/>
      <c r="K40" s="156">
        <v>18</v>
      </c>
      <c r="L40" s="187"/>
      <c r="M40" s="157">
        <f t="shared" si="0"/>
        <v>18</v>
      </c>
      <c r="N40" s="158" t="s">
        <v>294</v>
      </c>
      <c r="O40" s="163"/>
      <c r="P40" s="157" t="str">
        <f t="shared" si="1"/>
        <v/>
      </c>
      <c r="Q40" s="160">
        <f t="shared" si="2"/>
        <v>18</v>
      </c>
      <c r="R40" s="160"/>
      <c r="S40" s="224"/>
      <c r="T40" s="161">
        <f t="shared" si="3"/>
        <v>1</v>
      </c>
    </row>
    <row r="41" spans="1:20" ht="15" customHeight="1">
      <c r="A41" s="58">
        <v>38</v>
      </c>
      <c r="B41" s="60" t="s">
        <v>46</v>
      </c>
      <c r="C41" s="60" t="s">
        <v>42</v>
      </c>
      <c r="D41" s="160"/>
      <c r="E41" s="154"/>
      <c r="F41" s="154"/>
      <c r="G41" s="223"/>
      <c r="H41" s="155"/>
      <c r="I41" s="154"/>
      <c r="J41" s="154"/>
      <c r="K41" s="156"/>
      <c r="L41" s="187"/>
      <c r="M41" s="157">
        <f t="shared" si="0"/>
        <v>0</v>
      </c>
      <c r="N41" s="158" t="s">
        <v>294</v>
      </c>
      <c r="O41" s="163"/>
      <c r="P41" s="157" t="str">
        <f t="shared" si="1"/>
        <v/>
      </c>
      <c r="Q41" s="160">
        <f t="shared" si="2"/>
        <v>0</v>
      </c>
      <c r="R41" s="160"/>
      <c r="S41" s="224"/>
      <c r="T41" s="161">
        <f t="shared" si="3"/>
        <v>0</v>
      </c>
    </row>
    <row r="42" spans="1:20" ht="15" customHeight="1">
      <c r="A42" s="58">
        <v>39</v>
      </c>
      <c r="B42" s="59" t="s">
        <v>47</v>
      </c>
      <c r="C42" s="59" t="s">
        <v>48</v>
      </c>
      <c r="D42" s="160"/>
      <c r="E42" s="154">
        <v>58</v>
      </c>
      <c r="F42" s="154">
        <v>39</v>
      </c>
      <c r="G42" s="223"/>
      <c r="H42" s="155"/>
      <c r="I42" s="154">
        <v>54</v>
      </c>
      <c r="J42" s="154">
        <v>52</v>
      </c>
      <c r="K42" s="156"/>
      <c r="L42" s="187"/>
      <c r="M42" s="157">
        <f t="shared" si="0"/>
        <v>203</v>
      </c>
      <c r="N42" s="158" t="s">
        <v>294</v>
      </c>
      <c r="O42" s="163"/>
      <c r="P42" s="157" t="str">
        <f t="shared" si="1"/>
        <v>pop+br</v>
      </c>
      <c r="Q42" s="160">
        <f t="shared" si="2"/>
        <v>23</v>
      </c>
      <c r="R42" s="160">
        <v>1</v>
      </c>
      <c r="S42" s="224"/>
      <c r="T42" s="161">
        <f t="shared" si="3"/>
        <v>5</v>
      </c>
    </row>
    <row r="43" spans="1:20" ht="15" customHeight="1">
      <c r="A43" s="58">
        <v>40</v>
      </c>
      <c r="B43" s="59" t="s">
        <v>49</v>
      </c>
      <c r="C43" s="59" t="s">
        <v>48</v>
      </c>
      <c r="D43" s="160"/>
      <c r="E43" s="154">
        <v>58</v>
      </c>
      <c r="F43" s="154"/>
      <c r="G43" s="223"/>
      <c r="H43" s="155"/>
      <c r="I43" s="154"/>
      <c r="J43" s="154">
        <v>52</v>
      </c>
      <c r="K43" s="156"/>
      <c r="L43" s="187"/>
      <c r="M43" s="157">
        <f t="shared" si="0"/>
        <v>110</v>
      </c>
      <c r="N43" s="158" t="s">
        <v>294</v>
      </c>
      <c r="O43" s="163"/>
      <c r="P43" s="157" t="str">
        <f t="shared" si="1"/>
        <v>pop</v>
      </c>
      <c r="Q43" s="160">
        <f t="shared" si="2"/>
        <v>50</v>
      </c>
      <c r="R43" s="160"/>
      <c r="S43" s="224"/>
      <c r="T43" s="161">
        <f t="shared" si="3"/>
        <v>2</v>
      </c>
    </row>
    <row r="44" spans="1:20" ht="15" customHeight="1">
      <c r="A44" s="58">
        <v>41</v>
      </c>
      <c r="B44" s="59" t="s">
        <v>50</v>
      </c>
      <c r="C44" s="59" t="s">
        <v>48</v>
      </c>
      <c r="D44" s="160"/>
      <c r="E44" s="154">
        <v>58</v>
      </c>
      <c r="F44" s="154">
        <v>39</v>
      </c>
      <c r="G44" s="223"/>
      <c r="H44" s="155"/>
      <c r="I44" s="154">
        <v>54</v>
      </c>
      <c r="J44" s="154">
        <v>52</v>
      </c>
      <c r="K44" s="156"/>
      <c r="L44" s="187"/>
      <c r="M44" s="157">
        <f t="shared" si="0"/>
        <v>203</v>
      </c>
      <c r="N44" s="158" t="s">
        <v>294</v>
      </c>
      <c r="O44" s="163"/>
      <c r="P44" s="157" t="str">
        <f t="shared" si="1"/>
        <v>pop+br</v>
      </c>
      <c r="Q44" s="160">
        <f t="shared" si="2"/>
        <v>23</v>
      </c>
      <c r="R44" s="160"/>
      <c r="S44" s="224"/>
      <c r="T44" s="161">
        <f t="shared" si="3"/>
        <v>4</v>
      </c>
    </row>
    <row r="45" spans="1:20" ht="15" customHeight="1">
      <c r="A45" s="58">
        <v>42</v>
      </c>
      <c r="B45" s="59" t="s">
        <v>51</v>
      </c>
      <c r="C45" s="59" t="s">
        <v>48</v>
      </c>
      <c r="D45" s="160"/>
      <c r="E45" s="154"/>
      <c r="F45" s="154">
        <v>39</v>
      </c>
      <c r="G45" s="223"/>
      <c r="H45" s="155"/>
      <c r="I45" s="154">
        <v>54</v>
      </c>
      <c r="J45" s="154">
        <v>52</v>
      </c>
      <c r="K45" s="155"/>
      <c r="L45" s="187"/>
      <c r="M45" s="157">
        <f t="shared" si="0"/>
        <v>145</v>
      </c>
      <c r="N45" s="158" t="s">
        <v>294</v>
      </c>
      <c r="O45" s="163"/>
      <c r="P45" s="157" t="str">
        <f t="shared" si="1"/>
        <v>pop</v>
      </c>
      <c r="Q45" s="160">
        <f t="shared" si="2"/>
        <v>85</v>
      </c>
      <c r="R45" s="160">
        <v>1</v>
      </c>
      <c r="S45" s="224"/>
      <c r="T45" s="161">
        <f t="shared" si="3"/>
        <v>4</v>
      </c>
    </row>
    <row r="46" spans="1:20" ht="15" customHeight="1">
      <c r="A46" s="58">
        <v>43</v>
      </c>
      <c r="B46" s="59" t="s">
        <v>52</v>
      </c>
      <c r="C46" s="59" t="s">
        <v>53</v>
      </c>
      <c r="D46" s="160">
        <v>31</v>
      </c>
      <c r="E46" s="154">
        <v>58</v>
      </c>
      <c r="F46" s="154">
        <v>37</v>
      </c>
      <c r="G46" s="223"/>
      <c r="H46" s="155"/>
      <c r="I46" s="154"/>
      <c r="J46" s="154"/>
      <c r="K46" s="156"/>
      <c r="L46" s="187">
        <v>39</v>
      </c>
      <c r="M46" s="157">
        <f t="shared" si="0"/>
        <v>165</v>
      </c>
      <c r="N46" s="158" t="s">
        <v>294</v>
      </c>
      <c r="O46" s="163"/>
      <c r="P46" s="157" t="str">
        <f t="shared" si="1"/>
        <v>pop</v>
      </c>
      <c r="Q46" s="160">
        <f t="shared" si="2"/>
        <v>105</v>
      </c>
      <c r="R46" s="160">
        <v>1</v>
      </c>
      <c r="S46" s="224"/>
      <c r="T46" s="161">
        <f t="shared" si="3"/>
        <v>4</v>
      </c>
    </row>
    <row r="47" spans="1:20" ht="15" customHeight="1">
      <c r="A47" s="58">
        <v>44</v>
      </c>
      <c r="B47" s="59" t="s">
        <v>54</v>
      </c>
      <c r="C47" s="59" t="s">
        <v>53</v>
      </c>
      <c r="D47" s="160"/>
      <c r="E47" s="154"/>
      <c r="F47" s="154"/>
      <c r="G47" s="223"/>
      <c r="H47" s="155"/>
      <c r="I47" s="154"/>
      <c r="J47" s="154"/>
      <c r="K47" s="156"/>
      <c r="L47" s="187">
        <v>39</v>
      </c>
      <c r="M47" s="157">
        <f t="shared" si="0"/>
        <v>39</v>
      </c>
      <c r="N47" s="158" t="s">
        <v>294</v>
      </c>
      <c r="O47" s="163"/>
      <c r="P47" s="157" t="str">
        <f t="shared" si="1"/>
        <v/>
      </c>
      <c r="Q47" s="160">
        <f t="shared" si="2"/>
        <v>39</v>
      </c>
      <c r="R47" s="160">
        <v>1</v>
      </c>
      <c r="S47" s="224"/>
      <c r="T47" s="161">
        <f t="shared" si="3"/>
        <v>1</v>
      </c>
    </row>
    <row r="48" spans="1:20" ht="15" customHeight="1">
      <c r="A48" s="58">
        <v>45</v>
      </c>
      <c r="B48" s="59" t="s">
        <v>55</v>
      </c>
      <c r="C48" s="59" t="s">
        <v>53</v>
      </c>
      <c r="D48" s="160"/>
      <c r="E48" s="154"/>
      <c r="F48" s="154"/>
      <c r="G48" s="223"/>
      <c r="H48" s="165"/>
      <c r="I48" s="160"/>
      <c r="J48" s="160">
        <v>52</v>
      </c>
      <c r="K48" s="158"/>
      <c r="L48" s="187">
        <v>51</v>
      </c>
      <c r="M48" s="157">
        <f t="shared" si="0"/>
        <v>103</v>
      </c>
      <c r="N48" s="158" t="s">
        <v>294</v>
      </c>
      <c r="O48" s="163"/>
      <c r="P48" s="157" t="str">
        <f t="shared" si="1"/>
        <v>pop</v>
      </c>
      <c r="Q48" s="160">
        <f t="shared" si="2"/>
        <v>43</v>
      </c>
      <c r="R48" s="160">
        <v>1</v>
      </c>
      <c r="S48" s="224"/>
      <c r="T48" s="161">
        <f t="shared" si="3"/>
        <v>2</v>
      </c>
    </row>
    <row r="49" spans="1:20" ht="15" customHeight="1">
      <c r="A49" s="58">
        <v>46</v>
      </c>
      <c r="B49" s="59" t="s">
        <v>56</v>
      </c>
      <c r="C49" s="59" t="s">
        <v>53</v>
      </c>
      <c r="D49" s="160">
        <v>31</v>
      </c>
      <c r="E49" s="154">
        <v>58</v>
      </c>
      <c r="F49" s="154"/>
      <c r="G49" s="223"/>
      <c r="H49" s="155"/>
      <c r="I49" s="154"/>
      <c r="J49" s="154">
        <v>52</v>
      </c>
      <c r="K49" s="156"/>
      <c r="L49" s="187">
        <v>39</v>
      </c>
      <c r="M49" s="157">
        <f t="shared" si="0"/>
        <v>180</v>
      </c>
      <c r="N49" s="158" t="s">
        <v>294</v>
      </c>
      <c r="O49" s="163"/>
      <c r="P49" s="157" t="str">
        <f t="shared" si="1"/>
        <v>pop+br</v>
      </c>
      <c r="Q49" s="160" t="str">
        <f t="shared" si="2"/>
        <v/>
      </c>
      <c r="R49" s="160"/>
      <c r="S49" s="224"/>
      <c r="T49" s="161">
        <f t="shared" si="3"/>
        <v>3</v>
      </c>
    </row>
    <row r="50" spans="1:20" ht="15" customHeight="1">
      <c r="A50" s="58">
        <v>47</v>
      </c>
      <c r="B50" s="59" t="s">
        <v>57</v>
      </c>
      <c r="C50" s="59" t="s">
        <v>53</v>
      </c>
      <c r="D50" s="160"/>
      <c r="E50" s="154">
        <v>58</v>
      </c>
      <c r="F50" s="154">
        <v>37</v>
      </c>
      <c r="G50" s="223"/>
      <c r="H50" s="155"/>
      <c r="I50" s="154"/>
      <c r="J50" s="154">
        <v>52</v>
      </c>
      <c r="K50" s="156"/>
      <c r="L50" s="187">
        <v>39</v>
      </c>
      <c r="M50" s="157">
        <f t="shared" si="0"/>
        <v>186</v>
      </c>
      <c r="N50" s="158" t="s">
        <v>294</v>
      </c>
      <c r="O50" s="163"/>
      <c r="P50" s="157" t="str">
        <f t="shared" si="1"/>
        <v>pop+br</v>
      </c>
      <c r="Q50" s="160">
        <f t="shared" si="2"/>
        <v>6</v>
      </c>
      <c r="R50" s="160"/>
      <c r="S50" s="224"/>
      <c r="T50" s="161">
        <f t="shared" si="3"/>
        <v>3</v>
      </c>
    </row>
    <row r="51" spans="1:20" ht="15" customHeight="1">
      <c r="A51" s="194">
        <v>48</v>
      </c>
      <c r="B51" s="195" t="s">
        <v>296</v>
      </c>
      <c r="C51" s="195" t="s">
        <v>58</v>
      </c>
      <c r="D51" s="160"/>
      <c r="E51" s="154">
        <v>58</v>
      </c>
      <c r="F51" s="154">
        <v>37</v>
      </c>
      <c r="G51" s="223"/>
      <c r="H51" s="155"/>
      <c r="I51" s="154">
        <v>54</v>
      </c>
      <c r="J51" s="154">
        <v>52</v>
      </c>
      <c r="K51" s="156"/>
      <c r="L51" s="187">
        <v>51</v>
      </c>
      <c r="M51" s="157">
        <f t="shared" si="0"/>
        <v>252</v>
      </c>
      <c r="N51" s="158" t="s">
        <v>294</v>
      </c>
      <c r="O51" s="163" t="s">
        <v>157</v>
      </c>
      <c r="P51" s="157" t="str">
        <f t="shared" si="1"/>
        <v>br</v>
      </c>
      <c r="Q51" s="160">
        <f t="shared" si="2"/>
        <v>132</v>
      </c>
      <c r="R51" s="160"/>
      <c r="S51" s="224"/>
      <c r="T51" s="161">
        <f t="shared" si="3"/>
        <v>4</v>
      </c>
    </row>
    <row r="52" spans="1:20" ht="15" customHeight="1">
      <c r="A52" s="58">
        <v>49</v>
      </c>
      <c r="B52" s="59" t="s">
        <v>59</v>
      </c>
      <c r="C52" s="59" t="s">
        <v>58</v>
      </c>
      <c r="D52" s="160"/>
      <c r="E52" s="154">
        <v>58</v>
      </c>
      <c r="F52" s="154">
        <v>37</v>
      </c>
      <c r="G52" s="223"/>
      <c r="H52" s="155"/>
      <c r="I52" s="154">
        <v>54</v>
      </c>
      <c r="J52" s="154">
        <v>52</v>
      </c>
      <c r="K52" s="156"/>
      <c r="L52" s="187"/>
      <c r="M52" s="157">
        <f t="shared" si="0"/>
        <v>201</v>
      </c>
      <c r="N52" s="158" t="s">
        <v>294</v>
      </c>
      <c r="O52" s="163"/>
      <c r="P52" s="157" t="str">
        <f t="shared" si="1"/>
        <v>pop+br</v>
      </c>
      <c r="Q52" s="160">
        <f t="shared" si="2"/>
        <v>21</v>
      </c>
      <c r="R52" s="158"/>
      <c r="S52" s="224"/>
      <c r="T52" s="161">
        <f t="shared" si="3"/>
        <v>4</v>
      </c>
    </row>
    <row r="53" spans="1:20" ht="15" customHeight="1">
      <c r="A53" s="58">
        <v>50</v>
      </c>
      <c r="B53" s="59" t="s">
        <v>60</v>
      </c>
      <c r="C53" s="59" t="s">
        <v>58</v>
      </c>
      <c r="D53" s="160">
        <v>31</v>
      </c>
      <c r="E53" s="154"/>
      <c r="F53" s="154"/>
      <c r="G53" s="223"/>
      <c r="H53" s="155"/>
      <c r="I53" s="154"/>
      <c r="J53" s="154"/>
      <c r="K53" s="156"/>
      <c r="L53" s="187">
        <v>12</v>
      </c>
      <c r="M53" s="157">
        <f t="shared" si="0"/>
        <v>43</v>
      </c>
      <c r="N53" s="158" t="s">
        <v>294</v>
      </c>
      <c r="O53" s="163"/>
      <c r="P53" s="157" t="str">
        <f t="shared" si="1"/>
        <v/>
      </c>
      <c r="Q53" s="160">
        <f t="shared" si="2"/>
        <v>43</v>
      </c>
      <c r="R53" s="160">
        <v>1</v>
      </c>
      <c r="S53" s="224"/>
      <c r="T53" s="161">
        <f t="shared" si="3"/>
        <v>2</v>
      </c>
    </row>
    <row r="54" spans="1:20" ht="15" customHeight="1">
      <c r="A54" s="58">
        <v>51</v>
      </c>
      <c r="B54" s="59" t="s">
        <v>61</v>
      </c>
      <c r="C54" s="59" t="s">
        <v>58</v>
      </c>
      <c r="D54" s="160">
        <v>31</v>
      </c>
      <c r="E54" s="154"/>
      <c r="F54" s="154"/>
      <c r="G54" s="223"/>
      <c r="H54" s="155"/>
      <c r="I54" s="154"/>
      <c r="J54" s="154"/>
      <c r="K54" s="156"/>
      <c r="L54" s="187">
        <v>12</v>
      </c>
      <c r="M54" s="157">
        <f t="shared" si="0"/>
        <v>43</v>
      </c>
      <c r="N54" s="158" t="s">
        <v>294</v>
      </c>
      <c r="O54" s="163"/>
      <c r="P54" s="157" t="str">
        <f t="shared" si="1"/>
        <v/>
      </c>
      <c r="Q54" s="160">
        <f t="shared" si="2"/>
        <v>43</v>
      </c>
      <c r="R54" s="160"/>
      <c r="S54" s="224"/>
      <c r="T54" s="161">
        <f t="shared" si="3"/>
        <v>1</v>
      </c>
    </row>
    <row r="55" spans="1:20" ht="15" customHeight="1">
      <c r="A55" s="58">
        <v>52</v>
      </c>
      <c r="B55" s="59" t="s">
        <v>62</v>
      </c>
      <c r="C55" s="59" t="s">
        <v>58</v>
      </c>
      <c r="D55" s="160">
        <v>31</v>
      </c>
      <c r="E55" s="154"/>
      <c r="F55" s="154">
        <v>37</v>
      </c>
      <c r="G55" s="223"/>
      <c r="H55" s="155"/>
      <c r="I55" s="154"/>
      <c r="J55" s="154">
        <v>52</v>
      </c>
      <c r="K55" s="156">
        <v>18</v>
      </c>
      <c r="L55" s="187">
        <v>0</v>
      </c>
      <c r="M55" s="157">
        <f t="shared" si="0"/>
        <v>138</v>
      </c>
      <c r="N55" s="158" t="s">
        <v>294</v>
      </c>
      <c r="O55" s="163"/>
      <c r="P55" s="157" t="str">
        <f t="shared" si="1"/>
        <v>pop</v>
      </c>
      <c r="Q55" s="160">
        <f t="shared" si="2"/>
        <v>78</v>
      </c>
      <c r="R55" s="160">
        <v>1</v>
      </c>
      <c r="S55" s="224"/>
      <c r="T55" s="161">
        <f t="shared" si="3"/>
        <v>5</v>
      </c>
    </row>
    <row r="56" spans="1:20" ht="15" customHeight="1">
      <c r="A56" s="58">
        <v>53</v>
      </c>
      <c r="B56" s="59" t="s">
        <v>63</v>
      </c>
      <c r="C56" s="59" t="s">
        <v>64</v>
      </c>
      <c r="D56" s="160"/>
      <c r="E56" s="154"/>
      <c r="F56" s="154">
        <v>37</v>
      </c>
      <c r="G56" s="223"/>
      <c r="H56" s="155"/>
      <c r="I56" s="154">
        <v>54</v>
      </c>
      <c r="J56" s="154"/>
      <c r="K56" s="154">
        <v>18</v>
      </c>
      <c r="L56" s="187">
        <v>51</v>
      </c>
      <c r="M56" s="157">
        <f t="shared" si="0"/>
        <v>160</v>
      </c>
      <c r="N56" s="158" t="s">
        <v>294</v>
      </c>
      <c r="O56" s="163"/>
      <c r="P56" s="157" t="str">
        <f>IF(AND(M56&gt;=60,M56&lt;180,O56="",N56="brak"),"pop -b.ks.",IF(AND(M56&gt;=60,M56&lt;180,O56="",N56="x"),"pop",IF(AND(M56&gt;=180,O56=""),"pop+br",IF(AND(M56&gt;=120,O56="pop",N56="brak"),"br -b.ks.",IF(AND(M56&gt;=120,O56="pop"),"br",IF(AND(M56&gt;=360,O56="br"),"sr",IF(AND(M56&gt;=720,O56="sr"),"zł",IF(AND(M56&gt;=120,O56="zł"),"za wytrw.",""))))))))</f>
        <v>pop</v>
      </c>
      <c r="Q56" s="160">
        <f t="shared" si="2"/>
        <v>100</v>
      </c>
      <c r="R56" s="160"/>
      <c r="S56" s="224"/>
      <c r="T56" s="161">
        <f t="shared" si="3"/>
        <v>3</v>
      </c>
    </row>
    <row r="57" spans="1:20" ht="15" customHeight="1">
      <c r="A57" s="58">
        <v>54</v>
      </c>
      <c r="B57" s="59" t="s">
        <v>65</v>
      </c>
      <c r="C57" s="59" t="s">
        <v>66</v>
      </c>
      <c r="D57" s="160">
        <v>31</v>
      </c>
      <c r="E57" s="154">
        <v>58</v>
      </c>
      <c r="F57" s="154">
        <v>37</v>
      </c>
      <c r="G57" s="223"/>
      <c r="H57" s="155"/>
      <c r="I57" s="154">
        <v>54</v>
      </c>
      <c r="J57" s="154">
        <v>52</v>
      </c>
      <c r="K57" s="154"/>
      <c r="L57" s="188">
        <v>30</v>
      </c>
      <c r="M57" s="157">
        <f t="shared" si="0"/>
        <v>262</v>
      </c>
      <c r="N57" s="158" t="s">
        <v>294</v>
      </c>
      <c r="O57" s="163" t="s">
        <v>157</v>
      </c>
      <c r="P57" s="157" t="str">
        <f t="shared" ref="P57:P94" si="4">IF(AND(M57&gt;=60,M57&lt;180,O57="",N57="brak"),"pop -b.ks.",IF(AND(M57&gt;=60,M57&lt;180,O57="",N57="x"),"pop",IF(AND(M57&gt;=180,O57=""),"pop+br",IF(AND(M57&gt;=120,O57="pop",N57="brak"),"br -b.ks.",IF(AND(M57&gt;=120,O57="pop"),"br",IF(AND(M57&gt;=360,O57="br"),"sr",IF(AND(M57&gt;=720,O57="sr"),"zł",IF(AND(M57&gt;=120,O57="zł"),"za wytrw.",""))))))))</f>
        <v>br</v>
      </c>
      <c r="Q57" s="160">
        <f t="shared" si="2"/>
        <v>142</v>
      </c>
      <c r="R57" s="160">
        <v>1</v>
      </c>
      <c r="S57" s="224"/>
      <c r="T57" s="161">
        <f t="shared" si="3"/>
        <v>6</v>
      </c>
    </row>
    <row r="58" spans="1:20" ht="15" customHeight="1">
      <c r="A58" s="58">
        <v>55</v>
      </c>
      <c r="B58" s="59" t="s">
        <v>67</v>
      </c>
      <c r="C58" s="59" t="s">
        <v>66</v>
      </c>
      <c r="D58" s="160"/>
      <c r="E58" s="154"/>
      <c r="F58" s="154">
        <v>39</v>
      </c>
      <c r="G58" s="223"/>
      <c r="H58" s="155"/>
      <c r="I58" s="154">
        <v>54</v>
      </c>
      <c r="J58" s="154"/>
      <c r="K58" s="154"/>
      <c r="L58" s="188"/>
      <c r="M58" s="157">
        <f t="shared" si="0"/>
        <v>93</v>
      </c>
      <c r="N58" s="158" t="s">
        <v>294</v>
      </c>
      <c r="O58" s="163"/>
      <c r="P58" s="157" t="str">
        <f t="shared" si="4"/>
        <v>pop</v>
      </c>
      <c r="Q58" s="160">
        <f t="shared" si="2"/>
        <v>33</v>
      </c>
      <c r="R58" s="160">
        <v>1</v>
      </c>
      <c r="S58" s="224"/>
      <c r="T58" s="161">
        <f t="shared" si="3"/>
        <v>3</v>
      </c>
    </row>
    <row r="59" spans="1:20" ht="15" customHeight="1">
      <c r="A59" s="58">
        <v>56</v>
      </c>
      <c r="B59" s="59" t="s">
        <v>68</v>
      </c>
      <c r="C59" s="59" t="s">
        <v>66</v>
      </c>
      <c r="D59" s="160"/>
      <c r="E59" s="160">
        <v>58</v>
      </c>
      <c r="F59" s="160">
        <v>37</v>
      </c>
      <c r="G59" s="224"/>
      <c r="H59" s="155"/>
      <c r="I59" s="154"/>
      <c r="J59" s="154"/>
      <c r="K59" s="154"/>
      <c r="L59" s="188">
        <v>39</v>
      </c>
      <c r="M59" s="157">
        <f t="shared" si="0"/>
        <v>134</v>
      </c>
      <c r="N59" s="158" t="s">
        <v>294</v>
      </c>
      <c r="O59" s="163"/>
      <c r="P59" s="157" t="str">
        <f t="shared" si="4"/>
        <v>pop</v>
      </c>
      <c r="Q59" s="160">
        <f t="shared" si="2"/>
        <v>74</v>
      </c>
      <c r="R59" s="160">
        <v>1</v>
      </c>
      <c r="S59" s="224"/>
      <c r="T59" s="161">
        <f t="shared" si="3"/>
        <v>3</v>
      </c>
    </row>
    <row r="60" spans="1:20" ht="15" customHeight="1">
      <c r="A60" s="58">
        <v>57</v>
      </c>
      <c r="B60" s="59" t="s">
        <v>69</v>
      </c>
      <c r="C60" s="60" t="s">
        <v>66</v>
      </c>
      <c r="D60" s="160"/>
      <c r="E60" s="154"/>
      <c r="F60" s="154">
        <v>37</v>
      </c>
      <c r="G60" s="223"/>
      <c r="H60" s="155"/>
      <c r="I60" s="154"/>
      <c r="J60" s="154"/>
      <c r="K60" s="154"/>
      <c r="L60" s="216">
        <v>39</v>
      </c>
      <c r="M60" s="157">
        <f t="shared" si="0"/>
        <v>76</v>
      </c>
      <c r="N60" s="158" t="s">
        <v>294</v>
      </c>
      <c r="O60" s="163"/>
      <c r="P60" s="157" t="str">
        <f t="shared" si="4"/>
        <v>pop</v>
      </c>
      <c r="Q60" s="160">
        <f t="shared" si="2"/>
        <v>16</v>
      </c>
      <c r="R60" s="160">
        <v>1</v>
      </c>
      <c r="S60" s="224"/>
      <c r="T60" s="161">
        <f t="shared" si="3"/>
        <v>2</v>
      </c>
    </row>
    <row r="61" spans="1:20" ht="15" customHeight="1">
      <c r="A61" s="58">
        <v>58</v>
      </c>
      <c r="B61" s="59" t="s">
        <v>70</v>
      </c>
      <c r="C61" s="59" t="s">
        <v>66</v>
      </c>
      <c r="D61" s="160">
        <v>31</v>
      </c>
      <c r="E61" s="154"/>
      <c r="F61" s="154">
        <v>39</v>
      </c>
      <c r="G61" s="223"/>
      <c r="H61" s="155"/>
      <c r="I61" s="154">
        <v>54</v>
      </c>
      <c r="J61" s="154"/>
      <c r="K61" s="154"/>
      <c r="L61" s="188">
        <v>34</v>
      </c>
      <c r="M61" s="157">
        <f t="shared" si="0"/>
        <v>158</v>
      </c>
      <c r="N61" s="158" t="s">
        <v>294</v>
      </c>
      <c r="O61" s="163"/>
      <c r="P61" s="157" t="str">
        <f t="shared" si="4"/>
        <v>pop</v>
      </c>
      <c r="Q61" s="160">
        <f t="shared" si="2"/>
        <v>98</v>
      </c>
      <c r="R61" s="160"/>
      <c r="S61" s="224"/>
      <c r="T61" s="161">
        <f t="shared" si="3"/>
        <v>3</v>
      </c>
    </row>
    <row r="62" spans="1:20" ht="15" customHeight="1">
      <c r="A62" s="58">
        <v>59</v>
      </c>
      <c r="B62" s="59" t="s">
        <v>71</v>
      </c>
      <c r="C62" s="59" t="s">
        <v>66</v>
      </c>
      <c r="D62" s="160">
        <v>31</v>
      </c>
      <c r="E62" s="160">
        <v>43</v>
      </c>
      <c r="F62" s="160">
        <v>37</v>
      </c>
      <c r="G62" s="224"/>
      <c r="H62" s="165"/>
      <c r="I62" s="154">
        <v>54</v>
      </c>
      <c r="J62" s="160"/>
      <c r="K62" s="160">
        <v>18</v>
      </c>
      <c r="L62" s="162">
        <v>83</v>
      </c>
      <c r="M62" s="157">
        <f t="shared" si="0"/>
        <v>266</v>
      </c>
      <c r="N62" s="158" t="s">
        <v>294</v>
      </c>
      <c r="O62" s="164" t="s">
        <v>157</v>
      </c>
      <c r="P62" s="157" t="str">
        <f t="shared" si="4"/>
        <v>br</v>
      </c>
      <c r="Q62" s="160">
        <f t="shared" si="2"/>
        <v>146</v>
      </c>
      <c r="R62" s="160">
        <v>1</v>
      </c>
      <c r="S62" s="224"/>
      <c r="T62" s="161">
        <f t="shared" si="3"/>
        <v>6</v>
      </c>
    </row>
    <row r="63" spans="1:20" ht="15" customHeight="1">
      <c r="A63" s="58">
        <v>60</v>
      </c>
      <c r="B63" s="59" t="s">
        <v>72</v>
      </c>
      <c r="C63" s="59" t="s">
        <v>66</v>
      </c>
      <c r="D63" s="160">
        <v>31</v>
      </c>
      <c r="E63" s="170">
        <v>58</v>
      </c>
      <c r="F63" s="170"/>
      <c r="G63" s="224"/>
      <c r="H63" s="170"/>
      <c r="I63" s="170"/>
      <c r="J63" s="170">
        <v>52</v>
      </c>
      <c r="K63" s="170"/>
      <c r="L63" s="189">
        <v>0</v>
      </c>
      <c r="M63" s="157">
        <f t="shared" si="0"/>
        <v>141</v>
      </c>
      <c r="N63" s="158" t="s">
        <v>294</v>
      </c>
      <c r="O63" s="171"/>
      <c r="P63" s="157" t="str">
        <f t="shared" si="4"/>
        <v>pop</v>
      </c>
      <c r="Q63" s="160">
        <f t="shared" si="2"/>
        <v>81</v>
      </c>
      <c r="R63" s="170">
        <v>1</v>
      </c>
      <c r="S63" s="224"/>
      <c r="T63" s="161">
        <f t="shared" si="3"/>
        <v>4</v>
      </c>
    </row>
    <row r="64" spans="1:20" ht="15" customHeight="1">
      <c r="A64" s="58">
        <v>61</v>
      </c>
      <c r="B64" s="59" t="s">
        <v>73</v>
      </c>
      <c r="C64" s="59" t="s">
        <v>74</v>
      </c>
      <c r="D64" s="160">
        <v>31</v>
      </c>
      <c r="E64" s="170"/>
      <c r="F64" s="170"/>
      <c r="G64" s="224"/>
      <c r="H64" s="170"/>
      <c r="I64" s="170"/>
      <c r="J64" s="170"/>
      <c r="K64" s="170">
        <v>18</v>
      </c>
      <c r="L64" s="189">
        <v>5</v>
      </c>
      <c r="M64" s="157">
        <f t="shared" si="0"/>
        <v>54</v>
      </c>
      <c r="N64" s="158" t="s">
        <v>294</v>
      </c>
      <c r="O64" s="171" t="s">
        <v>157</v>
      </c>
      <c r="P64" s="157" t="str">
        <f t="shared" si="4"/>
        <v/>
      </c>
      <c r="Q64" s="160">
        <f t="shared" si="2"/>
        <v>54</v>
      </c>
      <c r="R64" s="170"/>
      <c r="S64" s="224"/>
      <c r="T64" s="161">
        <f t="shared" si="3"/>
        <v>2</v>
      </c>
    </row>
    <row r="65" spans="1:20" ht="15" customHeight="1">
      <c r="A65" s="58">
        <v>62</v>
      </c>
      <c r="B65" s="59" t="s">
        <v>75</v>
      </c>
      <c r="C65" s="59" t="s">
        <v>74</v>
      </c>
      <c r="D65" s="160"/>
      <c r="E65" s="170">
        <v>58</v>
      </c>
      <c r="F65" s="170"/>
      <c r="G65" s="224"/>
      <c r="H65" s="170"/>
      <c r="I65" s="170"/>
      <c r="J65" s="170"/>
      <c r="K65" s="170">
        <v>18</v>
      </c>
      <c r="L65" s="189">
        <v>34</v>
      </c>
      <c r="M65" s="157">
        <f t="shared" si="0"/>
        <v>110</v>
      </c>
      <c r="N65" s="158" t="s">
        <v>294</v>
      </c>
      <c r="O65" s="171"/>
      <c r="P65" s="157" t="str">
        <f t="shared" si="4"/>
        <v>pop</v>
      </c>
      <c r="Q65" s="160">
        <f t="shared" si="2"/>
        <v>50</v>
      </c>
      <c r="R65" s="170"/>
      <c r="S65" s="224"/>
      <c r="T65" s="161">
        <f t="shared" si="3"/>
        <v>2</v>
      </c>
    </row>
    <row r="66" spans="1:20" ht="15" customHeight="1">
      <c r="A66" s="58">
        <v>63</v>
      </c>
      <c r="B66" s="59" t="s">
        <v>76</v>
      </c>
      <c r="C66" s="59" t="s">
        <v>74</v>
      </c>
      <c r="D66" s="160"/>
      <c r="E66" s="170">
        <v>58</v>
      </c>
      <c r="F66" s="170"/>
      <c r="G66" s="224"/>
      <c r="H66" s="170"/>
      <c r="I66" s="170"/>
      <c r="J66" s="170"/>
      <c r="K66" s="170">
        <v>18</v>
      </c>
      <c r="L66" s="189">
        <v>52</v>
      </c>
      <c r="M66" s="157">
        <f t="shared" si="0"/>
        <v>128</v>
      </c>
      <c r="N66" s="158" t="s">
        <v>294</v>
      </c>
      <c r="O66" s="171" t="s">
        <v>157</v>
      </c>
      <c r="P66" s="157" t="str">
        <f t="shared" si="4"/>
        <v>br</v>
      </c>
      <c r="Q66" s="160">
        <f t="shared" si="2"/>
        <v>8</v>
      </c>
      <c r="R66" s="170"/>
      <c r="S66" s="224"/>
      <c r="T66" s="161">
        <f t="shared" si="3"/>
        <v>2</v>
      </c>
    </row>
    <row r="67" spans="1:20" ht="15" customHeight="1">
      <c r="A67" s="58">
        <v>64</v>
      </c>
      <c r="B67" s="59" t="s">
        <v>77</v>
      </c>
      <c r="C67" s="59" t="s">
        <v>78</v>
      </c>
      <c r="D67" s="160"/>
      <c r="E67" s="170"/>
      <c r="F67" s="170">
        <v>37</v>
      </c>
      <c r="G67" s="224"/>
      <c r="H67" s="170"/>
      <c r="I67" s="170"/>
      <c r="J67" s="170">
        <v>52</v>
      </c>
      <c r="K67" s="170"/>
      <c r="L67" s="189"/>
      <c r="M67" s="157">
        <f t="shared" si="0"/>
        <v>89</v>
      </c>
      <c r="N67" s="158" t="s">
        <v>294</v>
      </c>
      <c r="O67" s="171"/>
      <c r="P67" s="157" t="str">
        <f t="shared" si="4"/>
        <v>pop</v>
      </c>
      <c r="Q67" s="160">
        <f t="shared" si="2"/>
        <v>29</v>
      </c>
      <c r="R67" s="170">
        <v>1</v>
      </c>
      <c r="S67" s="224"/>
      <c r="T67" s="161">
        <f t="shared" si="3"/>
        <v>3</v>
      </c>
    </row>
    <row r="68" spans="1:20" ht="15" customHeight="1">
      <c r="A68" s="58">
        <v>65</v>
      </c>
      <c r="B68" s="59" t="s">
        <v>79</v>
      </c>
      <c r="C68" s="59" t="s">
        <v>78</v>
      </c>
      <c r="D68" s="160"/>
      <c r="E68" s="170"/>
      <c r="F68" s="170">
        <v>37</v>
      </c>
      <c r="G68" s="224"/>
      <c r="H68" s="170"/>
      <c r="I68" s="170"/>
      <c r="J68" s="170">
        <v>52</v>
      </c>
      <c r="K68" s="170"/>
      <c r="L68" s="215">
        <v>39</v>
      </c>
      <c r="M68" s="157">
        <f t="shared" ref="M68:M93" si="5">SUM(D68:L68)</f>
        <v>128</v>
      </c>
      <c r="N68" s="158" t="s">
        <v>294</v>
      </c>
      <c r="O68" s="171"/>
      <c r="P68" s="157" t="str">
        <f t="shared" si="4"/>
        <v>pop</v>
      </c>
      <c r="Q68" s="160">
        <f t="shared" si="2"/>
        <v>68</v>
      </c>
      <c r="R68" s="170">
        <v>1</v>
      </c>
      <c r="S68" s="224"/>
      <c r="T68" s="161">
        <f t="shared" si="3"/>
        <v>3</v>
      </c>
    </row>
    <row r="69" spans="1:20" ht="15" customHeight="1">
      <c r="A69" s="58">
        <v>66</v>
      </c>
      <c r="B69" s="59" t="s">
        <v>80</v>
      </c>
      <c r="C69" s="59" t="s">
        <v>81</v>
      </c>
      <c r="D69" s="160"/>
      <c r="E69" s="170"/>
      <c r="F69" s="170"/>
      <c r="G69" s="224"/>
      <c r="H69" s="170"/>
      <c r="I69" s="170"/>
      <c r="J69" s="170"/>
      <c r="K69" s="170">
        <v>18</v>
      </c>
      <c r="L69" s="189"/>
      <c r="M69" s="157">
        <f t="shared" si="5"/>
        <v>18</v>
      </c>
      <c r="N69" s="158" t="s">
        <v>294</v>
      </c>
      <c r="O69" s="171"/>
      <c r="P69" s="157" t="str">
        <f t="shared" si="4"/>
        <v/>
      </c>
      <c r="Q69" s="160">
        <f t="shared" ref="Q69:Q93" si="6">IF(P69="",M69,IF(AND(M69&gt;180,P69="pop+br"),M69-180,IF(AND(M69&gt;120,P69="br"),M69-120,IF(AND(M69&gt;60,P69="pop"),M69-60,IF(AND(M69&gt;360,P69="sr"),M69-360,"")))))</f>
        <v>18</v>
      </c>
      <c r="R69" s="170"/>
      <c r="S69" s="224"/>
      <c r="T69" s="161">
        <f t="shared" ref="T69:T94" si="7">COUNT(D69:K69,R69)</f>
        <v>1</v>
      </c>
    </row>
    <row r="70" spans="1:20" ht="15" customHeight="1">
      <c r="A70" s="58">
        <v>67</v>
      </c>
      <c r="B70" s="59" t="s">
        <v>82</v>
      </c>
      <c r="C70" s="59" t="s">
        <v>81</v>
      </c>
      <c r="D70" s="160"/>
      <c r="E70" s="170"/>
      <c r="F70" s="170"/>
      <c r="G70" s="224"/>
      <c r="H70" s="170"/>
      <c r="I70" s="170"/>
      <c r="J70" s="170"/>
      <c r="K70" s="170">
        <v>18</v>
      </c>
      <c r="L70" s="189"/>
      <c r="M70" s="157">
        <f t="shared" si="5"/>
        <v>18</v>
      </c>
      <c r="N70" s="158" t="s">
        <v>294</v>
      </c>
      <c r="O70" s="171"/>
      <c r="P70" s="157" t="str">
        <f t="shared" si="4"/>
        <v/>
      </c>
      <c r="Q70" s="160">
        <f t="shared" si="6"/>
        <v>18</v>
      </c>
      <c r="R70" s="170"/>
      <c r="S70" s="224"/>
      <c r="T70" s="161">
        <f t="shared" si="7"/>
        <v>1</v>
      </c>
    </row>
    <row r="71" spans="1:20" ht="15" customHeight="1">
      <c r="A71" s="58">
        <v>68</v>
      </c>
      <c r="B71" s="59" t="s">
        <v>83</v>
      </c>
      <c r="C71" s="59" t="s">
        <v>84</v>
      </c>
      <c r="D71" s="160"/>
      <c r="E71" s="170"/>
      <c r="F71" s="170"/>
      <c r="G71" s="224"/>
      <c r="H71" s="170"/>
      <c r="I71" s="170"/>
      <c r="J71" s="170"/>
      <c r="K71" s="170"/>
      <c r="L71" s="189">
        <v>17</v>
      </c>
      <c r="M71" s="157">
        <f t="shared" si="5"/>
        <v>17</v>
      </c>
      <c r="N71" s="158" t="s">
        <v>294</v>
      </c>
      <c r="O71" s="171" t="s">
        <v>157</v>
      </c>
      <c r="P71" s="157" t="str">
        <f t="shared" si="4"/>
        <v/>
      </c>
      <c r="Q71" s="160">
        <f t="shared" si="6"/>
        <v>17</v>
      </c>
      <c r="R71" s="170"/>
      <c r="S71" s="224"/>
      <c r="T71" s="161">
        <f t="shared" si="7"/>
        <v>0</v>
      </c>
    </row>
    <row r="72" spans="1:20" ht="15" customHeight="1">
      <c r="A72" s="58">
        <v>69</v>
      </c>
      <c r="B72" s="59" t="s">
        <v>85</v>
      </c>
      <c r="C72" s="59" t="s">
        <v>86</v>
      </c>
      <c r="D72" s="160">
        <v>31</v>
      </c>
      <c r="E72" s="170"/>
      <c r="F72" s="170">
        <v>39</v>
      </c>
      <c r="G72" s="224"/>
      <c r="H72" s="170"/>
      <c r="I72" s="170"/>
      <c r="J72" s="170"/>
      <c r="K72" s="170"/>
      <c r="L72" s="189">
        <v>8</v>
      </c>
      <c r="M72" s="157">
        <f t="shared" si="5"/>
        <v>78</v>
      </c>
      <c r="N72" s="158" t="s">
        <v>294</v>
      </c>
      <c r="O72" s="171" t="s">
        <v>157</v>
      </c>
      <c r="P72" s="157" t="str">
        <f t="shared" si="4"/>
        <v/>
      </c>
      <c r="Q72" s="160">
        <f t="shared" si="6"/>
        <v>78</v>
      </c>
      <c r="R72" s="170">
        <v>1</v>
      </c>
      <c r="S72" s="224"/>
      <c r="T72" s="161">
        <f t="shared" si="7"/>
        <v>3</v>
      </c>
    </row>
    <row r="73" spans="1:20" ht="15" customHeight="1">
      <c r="A73" s="58">
        <v>70</v>
      </c>
      <c r="B73" s="59" t="s">
        <v>87</v>
      </c>
      <c r="C73" s="59" t="s">
        <v>86</v>
      </c>
      <c r="D73" s="160">
        <v>31</v>
      </c>
      <c r="E73" s="170"/>
      <c r="F73" s="170"/>
      <c r="G73" s="224"/>
      <c r="H73" s="170"/>
      <c r="I73" s="170"/>
      <c r="J73" s="170"/>
      <c r="K73" s="170"/>
      <c r="L73" s="189">
        <v>8</v>
      </c>
      <c r="M73" s="157">
        <f t="shared" si="5"/>
        <v>39</v>
      </c>
      <c r="N73" s="158" t="s">
        <v>294</v>
      </c>
      <c r="O73" s="171" t="s">
        <v>158</v>
      </c>
      <c r="P73" s="157" t="str">
        <f t="shared" si="4"/>
        <v/>
      </c>
      <c r="Q73" s="160">
        <f t="shared" si="6"/>
        <v>39</v>
      </c>
      <c r="R73" s="170"/>
      <c r="S73" s="224"/>
      <c r="T73" s="161">
        <f t="shared" si="7"/>
        <v>1</v>
      </c>
    </row>
    <row r="74" spans="1:20" ht="15" customHeight="1">
      <c r="A74" s="58">
        <v>71</v>
      </c>
      <c r="B74" s="59" t="s">
        <v>88</v>
      </c>
      <c r="C74" s="59" t="s">
        <v>89</v>
      </c>
      <c r="D74" s="160">
        <v>31</v>
      </c>
      <c r="E74" s="170"/>
      <c r="F74" s="170">
        <v>37</v>
      </c>
      <c r="G74" s="224"/>
      <c r="H74" s="170"/>
      <c r="I74" s="170"/>
      <c r="J74" s="170"/>
      <c r="K74" s="170">
        <v>18</v>
      </c>
      <c r="L74" s="189">
        <v>9</v>
      </c>
      <c r="M74" s="157">
        <f t="shared" si="5"/>
        <v>95</v>
      </c>
      <c r="N74" s="158" t="s">
        <v>294</v>
      </c>
      <c r="O74" s="171" t="s">
        <v>157</v>
      </c>
      <c r="P74" s="157" t="str">
        <f t="shared" si="4"/>
        <v/>
      </c>
      <c r="Q74" s="160">
        <f t="shared" si="6"/>
        <v>95</v>
      </c>
      <c r="R74" s="170">
        <v>1</v>
      </c>
      <c r="S74" s="224"/>
      <c r="T74" s="161">
        <f t="shared" si="7"/>
        <v>4</v>
      </c>
    </row>
    <row r="75" spans="1:20" ht="15" customHeight="1">
      <c r="A75" s="58">
        <v>72</v>
      </c>
      <c r="B75" s="59" t="s">
        <v>90</v>
      </c>
      <c r="C75" s="59" t="s">
        <v>91</v>
      </c>
      <c r="D75" s="160">
        <v>31</v>
      </c>
      <c r="E75" s="170"/>
      <c r="F75" s="170">
        <v>37</v>
      </c>
      <c r="G75" s="224">
        <v>17</v>
      </c>
      <c r="H75" s="170">
        <v>97</v>
      </c>
      <c r="I75" s="170">
        <v>54</v>
      </c>
      <c r="J75" s="170">
        <v>52</v>
      </c>
      <c r="K75" s="170">
        <v>18</v>
      </c>
      <c r="L75" s="189"/>
      <c r="M75" s="157">
        <f t="shared" si="5"/>
        <v>306</v>
      </c>
      <c r="N75" s="158" t="s">
        <v>294</v>
      </c>
      <c r="O75" s="171" t="s">
        <v>163</v>
      </c>
      <c r="P75" s="157" t="s">
        <v>163</v>
      </c>
      <c r="Q75" s="160" t="str">
        <f t="shared" si="6"/>
        <v/>
      </c>
      <c r="R75" s="170">
        <v>1</v>
      </c>
      <c r="S75" s="224">
        <v>1</v>
      </c>
      <c r="T75" s="161">
        <f t="shared" si="7"/>
        <v>8</v>
      </c>
    </row>
    <row r="76" spans="1:20" ht="15" customHeight="1" thickBot="1">
      <c r="A76" s="178">
        <v>73</v>
      </c>
      <c r="B76" s="179" t="s">
        <v>92</v>
      </c>
      <c r="C76" s="179" t="s">
        <v>93</v>
      </c>
      <c r="D76" s="180">
        <v>31</v>
      </c>
      <c r="E76" s="181"/>
      <c r="F76" s="181">
        <v>37</v>
      </c>
      <c r="G76" s="225"/>
      <c r="H76" s="181"/>
      <c r="I76" s="181"/>
      <c r="J76" s="181">
        <v>52</v>
      </c>
      <c r="K76" s="181">
        <v>18</v>
      </c>
      <c r="L76" s="190">
        <v>32</v>
      </c>
      <c r="M76" s="182">
        <f t="shared" si="5"/>
        <v>170</v>
      </c>
      <c r="N76" s="218" t="s">
        <v>294</v>
      </c>
      <c r="O76" s="183"/>
      <c r="P76" s="182" t="str">
        <f t="shared" si="4"/>
        <v>pop</v>
      </c>
      <c r="Q76" s="180">
        <f t="shared" si="6"/>
        <v>110</v>
      </c>
      <c r="R76" s="181">
        <v>1</v>
      </c>
      <c r="S76" s="225"/>
      <c r="T76" s="161">
        <f t="shared" si="7"/>
        <v>5</v>
      </c>
    </row>
    <row r="77" spans="1:20" ht="15" customHeight="1">
      <c r="A77" s="173">
        <v>74</v>
      </c>
      <c r="B77" s="184" t="s">
        <v>94</v>
      </c>
      <c r="C77" s="184" t="s">
        <v>95</v>
      </c>
      <c r="D77" s="174">
        <v>31</v>
      </c>
      <c r="E77" s="175"/>
      <c r="F77" s="175"/>
      <c r="G77" s="226">
        <v>17</v>
      </c>
      <c r="H77" s="175"/>
      <c r="I77" s="175"/>
      <c r="J77" s="175"/>
      <c r="K77" s="175"/>
      <c r="L77" s="191"/>
      <c r="M77" s="176">
        <f t="shared" si="5"/>
        <v>48</v>
      </c>
      <c r="N77" s="217" t="s">
        <v>294</v>
      </c>
      <c r="O77" s="177" t="s">
        <v>158</v>
      </c>
      <c r="P77" s="176" t="str">
        <f t="shared" si="4"/>
        <v/>
      </c>
      <c r="Q77" s="174">
        <f t="shared" si="6"/>
        <v>48</v>
      </c>
      <c r="R77" s="175"/>
      <c r="S77" s="226">
        <v>1</v>
      </c>
      <c r="T77" s="161">
        <f t="shared" si="7"/>
        <v>2</v>
      </c>
    </row>
    <row r="78" spans="1:20" ht="15" customHeight="1">
      <c r="A78" s="58">
        <v>75</v>
      </c>
      <c r="B78" s="60" t="s">
        <v>96</v>
      </c>
      <c r="C78" s="60" t="s">
        <v>95</v>
      </c>
      <c r="D78" s="160"/>
      <c r="E78" s="170"/>
      <c r="F78" s="170"/>
      <c r="G78" s="224"/>
      <c r="H78" s="170"/>
      <c r="I78" s="170"/>
      <c r="J78" s="170"/>
      <c r="K78" s="170"/>
      <c r="L78" s="189">
        <v>198</v>
      </c>
      <c r="M78" s="157">
        <f t="shared" si="5"/>
        <v>198</v>
      </c>
      <c r="N78" s="158" t="s">
        <v>294</v>
      </c>
      <c r="O78" s="171" t="s">
        <v>158</v>
      </c>
      <c r="P78" s="157" t="str">
        <f t="shared" si="4"/>
        <v/>
      </c>
      <c r="Q78" s="160">
        <f t="shared" si="6"/>
        <v>198</v>
      </c>
      <c r="R78" s="170"/>
      <c r="S78" s="224"/>
      <c r="T78" s="161">
        <f t="shared" si="7"/>
        <v>0</v>
      </c>
    </row>
    <row r="79" spans="1:20" ht="15" customHeight="1">
      <c r="A79" s="58">
        <v>76</v>
      </c>
      <c r="B79" s="60" t="s">
        <v>97</v>
      </c>
      <c r="C79" s="60" t="s">
        <v>95</v>
      </c>
      <c r="D79" s="160">
        <v>18</v>
      </c>
      <c r="E79" s="170"/>
      <c r="F79" s="170"/>
      <c r="G79" s="224">
        <v>5</v>
      </c>
      <c r="H79" s="170"/>
      <c r="I79" s="170"/>
      <c r="J79" s="170"/>
      <c r="K79" s="170"/>
      <c r="L79" s="189">
        <v>73</v>
      </c>
      <c r="M79" s="157">
        <f t="shared" si="5"/>
        <v>96</v>
      </c>
      <c r="N79" s="158" t="s">
        <v>294</v>
      </c>
      <c r="O79" s="171" t="s">
        <v>160</v>
      </c>
      <c r="P79" s="157" t="str">
        <f t="shared" si="4"/>
        <v/>
      </c>
      <c r="Q79" s="160">
        <f t="shared" si="6"/>
        <v>96</v>
      </c>
      <c r="R79" s="170"/>
      <c r="S79" s="224">
        <v>1</v>
      </c>
      <c r="T79" s="161">
        <f t="shared" si="7"/>
        <v>2</v>
      </c>
    </row>
    <row r="80" spans="1:20" ht="15" customHeight="1">
      <c r="A80" s="58">
        <v>77</v>
      </c>
      <c r="B80" s="60" t="s">
        <v>98</v>
      </c>
      <c r="C80" s="60" t="s">
        <v>95</v>
      </c>
      <c r="D80" s="160">
        <v>13</v>
      </c>
      <c r="E80" s="170"/>
      <c r="F80" s="170"/>
      <c r="G80" s="224">
        <v>0</v>
      </c>
      <c r="H80" s="170"/>
      <c r="I80" s="170"/>
      <c r="J80" s="170"/>
      <c r="K80" s="170"/>
      <c r="L80" s="189"/>
      <c r="M80" s="157">
        <f t="shared" si="5"/>
        <v>13</v>
      </c>
      <c r="N80" s="158" t="s">
        <v>294</v>
      </c>
      <c r="O80" s="171" t="s">
        <v>160</v>
      </c>
      <c r="P80" s="157" t="str">
        <f t="shared" si="4"/>
        <v/>
      </c>
      <c r="Q80" s="160">
        <f t="shared" si="6"/>
        <v>13</v>
      </c>
      <c r="R80" s="170"/>
      <c r="S80" s="224">
        <v>1</v>
      </c>
      <c r="T80" s="161">
        <f t="shared" si="7"/>
        <v>2</v>
      </c>
    </row>
    <row r="81" spans="1:20" ht="15" customHeight="1">
      <c r="A81" s="58">
        <v>78</v>
      </c>
      <c r="B81" s="60" t="s">
        <v>99</v>
      </c>
      <c r="C81" s="60" t="s">
        <v>95</v>
      </c>
      <c r="D81" s="160"/>
      <c r="E81" s="170"/>
      <c r="F81" s="170"/>
      <c r="G81" s="224">
        <v>0</v>
      </c>
      <c r="H81" s="170"/>
      <c r="I81" s="170"/>
      <c r="J81" s="170"/>
      <c r="K81" s="170"/>
      <c r="L81" s="189">
        <v>179</v>
      </c>
      <c r="M81" s="157">
        <f t="shared" si="5"/>
        <v>179</v>
      </c>
      <c r="N81" s="158" t="s">
        <v>294</v>
      </c>
      <c r="O81" s="171" t="s">
        <v>158</v>
      </c>
      <c r="P81" s="157" t="str">
        <f t="shared" si="4"/>
        <v/>
      </c>
      <c r="Q81" s="160">
        <f t="shared" si="6"/>
        <v>179</v>
      </c>
      <c r="R81" s="170"/>
      <c r="S81" s="224">
        <v>1</v>
      </c>
      <c r="T81" s="161">
        <f t="shared" si="7"/>
        <v>1</v>
      </c>
    </row>
    <row r="82" spans="1:20" ht="15" customHeight="1">
      <c r="A82" s="58">
        <v>79</v>
      </c>
      <c r="B82" s="60" t="s">
        <v>100</v>
      </c>
      <c r="C82" s="60" t="s">
        <v>95</v>
      </c>
      <c r="D82" s="160">
        <v>31</v>
      </c>
      <c r="E82" s="170"/>
      <c r="F82" s="170"/>
      <c r="G82" s="224">
        <v>5</v>
      </c>
      <c r="H82" s="170"/>
      <c r="I82" s="170"/>
      <c r="J82" s="170"/>
      <c r="K82" s="170"/>
      <c r="L82" s="189"/>
      <c r="M82" s="157">
        <f t="shared" si="5"/>
        <v>36</v>
      </c>
      <c r="N82" s="158" t="s">
        <v>294</v>
      </c>
      <c r="O82" s="171" t="s">
        <v>158</v>
      </c>
      <c r="P82" s="157" t="str">
        <f t="shared" si="4"/>
        <v/>
      </c>
      <c r="Q82" s="160">
        <f t="shared" si="6"/>
        <v>36</v>
      </c>
      <c r="R82" s="170"/>
      <c r="S82" s="224">
        <v>1</v>
      </c>
      <c r="T82" s="161">
        <f t="shared" si="7"/>
        <v>2</v>
      </c>
    </row>
    <row r="83" spans="1:20" ht="15" customHeight="1">
      <c r="A83" s="58">
        <v>80</v>
      </c>
      <c r="B83" s="60" t="s">
        <v>101</v>
      </c>
      <c r="C83" s="60" t="s">
        <v>95</v>
      </c>
      <c r="D83" s="160">
        <v>31</v>
      </c>
      <c r="E83" s="170"/>
      <c r="F83" s="170"/>
      <c r="G83" s="224">
        <v>17</v>
      </c>
      <c r="H83" s="170"/>
      <c r="I83" s="170"/>
      <c r="J83" s="170"/>
      <c r="K83" s="170"/>
      <c r="L83" s="189">
        <v>82</v>
      </c>
      <c r="M83" s="157">
        <f t="shared" si="5"/>
        <v>130</v>
      </c>
      <c r="N83" s="158" t="s">
        <v>294</v>
      </c>
      <c r="O83" s="171" t="s">
        <v>157</v>
      </c>
      <c r="P83" s="157" t="str">
        <f t="shared" si="4"/>
        <v>br</v>
      </c>
      <c r="Q83" s="160">
        <f t="shared" si="6"/>
        <v>10</v>
      </c>
      <c r="R83" s="170"/>
      <c r="S83" s="224">
        <v>1</v>
      </c>
      <c r="T83" s="161">
        <f t="shared" si="7"/>
        <v>2</v>
      </c>
    </row>
    <row r="84" spans="1:20" ht="15" customHeight="1">
      <c r="A84" s="58">
        <v>81</v>
      </c>
      <c r="B84" s="60" t="s">
        <v>293</v>
      </c>
      <c r="C84" s="60" t="s">
        <v>95</v>
      </c>
      <c r="D84" s="160">
        <v>0</v>
      </c>
      <c r="E84" s="170"/>
      <c r="F84" s="170"/>
      <c r="G84" s="224">
        <v>0</v>
      </c>
      <c r="H84" s="170"/>
      <c r="I84" s="170"/>
      <c r="J84" s="170"/>
      <c r="K84" s="170"/>
      <c r="L84" s="189"/>
      <c r="M84" s="157">
        <f t="shared" si="5"/>
        <v>0</v>
      </c>
      <c r="N84" s="158" t="s">
        <v>294</v>
      </c>
      <c r="O84" s="171" t="s">
        <v>159</v>
      </c>
      <c r="P84" s="157" t="str">
        <f t="shared" si="4"/>
        <v/>
      </c>
      <c r="Q84" s="160">
        <f t="shared" si="6"/>
        <v>0</v>
      </c>
      <c r="R84" s="170"/>
      <c r="S84" s="224">
        <v>1</v>
      </c>
      <c r="T84" s="161">
        <f t="shared" si="7"/>
        <v>2</v>
      </c>
    </row>
    <row r="85" spans="1:20" ht="15" customHeight="1">
      <c r="A85" s="58">
        <v>82</v>
      </c>
      <c r="B85" s="60" t="s">
        <v>102</v>
      </c>
      <c r="C85" s="60" t="s">
        <v>95</v>
      </c>
      <c r="D85" s="160"/>
      <c r="E85" s="170"/>
      <c r="F85" s="170"/>
      <c r="G85" s="224">
        <v>0</v>
      </c>
      <c r="H85" s="170" t="s">
        <v>292</v>
      </c>
      <c r="I85" s="170"/>
      <c r="J85" s="170"/>
      <c r="K85" s="170"/>
      <c r="L85" s="189"/>
      <c r="M85" s="157">
        <f t="shared" si="5"/>
        <v>0</v>
      </c>
      <c r="N85" s="158" t="s">
        <v>294</v>
      </c>
      <c r="O85" s="171" t="s">
        <v>159</v>
      </c>
      <c r="P85" s="157" t="s">
        <v>163</v>
      </c>
      <c r="Q85" s="160" t="str">
        <f t="shared" si="6"/>
        <v/>
      </c>
      <c r="R85" s="170"/>
      <c r="S85" s="224">
        <v>1</v>
      </c>
      <c r="T85" s="161">
        <f t="shared" si="7"/>
        <v>1</v>
      </c>
    </row>
    <row r="86" spans="1:20" ht="15" customHeight="1">
      <c r="A86" s="58">
        <v>83</v>
      </c>
      <c r="B86" s="60" t="s">
        <v>103</v>
      </c>
      <c r="C86" s="60" t="s">
        <v>95</v>
      </c>
      <c r="D86" s="160"/>
      <c r="E86" s="170"/>
      <c r="F86" s="170"/>
      <c r="G86" s="224">
        <v>14</v>
      </c>
      <c r="H86" s="170"/>
      <c r="I86" s="170"/>
      <c r="J86" s="170"/>
      <c r="K86" s="170"/>
      <c r="L86" s="189">
        <v>89</v>
      </c>
      <c r="M86" s="157">
        <f t="shared" si="5"/>
        <v>103</v>
      </c>
      <c r="N86" s="158" t="s">
        <v>294</v>
      </c>
      <c r="O86" s="171" t="s">
        <v>158</v>
      </c>
      <c r="P86" s="157" t="str">
        <f t="shared" si="4"/>
        <v/>
      </c>
      <c r="Q86" s="160">
        <f t="shared" si="6"/>
        <v>103</v>
      </c>
      <c r="R86" s="170"/>
      <c r="S86" s="224">
        <v>1</v>
      </c>
      <c r="T86" s="161">
        <f t="shared" si="7"/>
        <v>1</v>
      </c>
    </row>
    <row r="87" spans="1:20" ht="15" customHeight="1">
      <c r="A87" s="58">
        <v>84</v>
      </c>
      <c r="B87" s="60" t="s">
        <v>104</v>
      </c>
      <c r="C87" s="60" t="s">
        <v>95</v>
      </c>
      <c r="D87" s="160"/>
      <c r="E87" s="170"/>
      <c r="F87" s="170"/>
      <c r="G87" s="224">
        <v>14</v>
      </c>
      <c r="H87" s="170"/>
      <c r="I87" s="170"/>
      <c r="J87" s="170"/>
      <c r="K87" s="170"/>
      <c r="L87" s="189">
        <v>77</v>
      </c>
      <c r="M87" s="157">
        <f t="shared" si="5"/>
        <v>91</v>
      </c>
      <c r="N87" s="158" t="s">
        <v>294</v>
      </c>
      <c r="O87" s="171" t="s">
        <v>157</v>
      </c>
      <c r="P87" s="157" t="str">
        <f t="shared" si="4"/>
        <v/>
      </c>
      <c r="Q87" s="160">
        <f t="shared" si="6"/>
        <v>91</v>
      </c>
      <c r="R87" s="170"/>
      <c r="S87" s="224">
        <v>1</v>
      </c>
      <c r="T87" s="161">
        <f t="shared" si="7"/>
        <v>1</v>
      </c>
    </row>
    <row r="88" spans="1:20" ht="15" customHeight="1">
      <c r="A88" s="58">
        <v>85</v>
      </c>
      <c r="B88" s="60" t="s">
        <v>105</v>
      </c>
      <c r="C88" s="60" t="s">
        <v>95</v>
      </c>
      <c r="D88" s="160">
        <v>0</v>
      </c>
      <c r="E88" s="170"/>
      <c r="F88" s="170"/>
      <c r="G88" s="224">
        <v>14</v>
      </c>
      <c r="H88" s="170"/>
      <c r="I88" s="170"/>
      <c r="J88" s="170"/>
      <c r="K88" s="170"/>
      <c r="L88" s="189">
        <v>101</v>
      </c>
      <c r="M88" s="157">
        <f t="shared" si="5"/>
        <v>115</v>
      </c>
      <c r="N88" s="158" t="s">
        <v>294</v>
      </c>
      <c r="O88" s="171" t="s">
        <v>160</v>
      </c>
      <c r="P88" s="157" t="str">
        <f t="shared" si="4"/>
        <v/>
      </c>
      <c r="Q88" s="160">
        <f t="shared" si="6"/>
        <v>115</v>
      </c>
      <c r="R88" s="170"/>
      <c r="S88" s="224">
        <v>1</v>
      </c>
      <c r="T88" s="161">
        <f t="shared" si="7"/>
        <v>2</v>
      </c>
    </row>
    <row r="89" spans="1:20" ht="15" customHeight="1">
      <c r="A89" s="58">
        <v>86</v>
      </c>
      <c r="B89" s="60" t="s">
        <v>106</v>
      </c>
      <c r="C89" s="60" t="s">
        <v>95</v>
      </c>
      <c r="D89" s="160">
        <v>18</v>
      </c>
      <c r="E89" s="170"/>
      <c r="F89" s="170"/>
      <c r="G89" s="224">
        <v>17</v>
      </c>
      <c r="H89" s="170"/>
      <c r="I89" s="170"/>
      <c r="J89" s="170"/>
      <c r="K89" s="170"/>
      <c r="L89" s="189">
        <v>488</v>
      </c>
      <c r="M89" s="157">
        <f t="shared" si="5"/>
        <v>523</v>
      </c>
      <c r="N89" s="158" t="s">
        <v>294</v>
      </c>
      <c r="O89" s="171" t="s">
        <v>160</v>
      </c>
      <c r="P89" s="157" t="str">
        <f t="shared" si="4"/>
        <v/>
      </c>
      <c r="Q89" s="160">
        <f t="shared" si="6"/>
        <v>523</v>
      </c>
      <c r="R89" s="170"/>
      <c r="S89" s="224">
        <v>1</v>
      </c>
      <c r="T89" s="161">
        <f t="shared" si="7"/>
        <v>2</v>
      </c>
    </row>
    <row r="90" spans="1:20" ht="15" customHeight="1">
      <c r="A90" s="58">
        <v>87</v>
      </c>
      <c r="B90" s="60" t="s">
        <v>107</v>
      </c>
      <c r="C90" s="60" t="s">
        <v>95</v>
      </c>
      <c r="D90" s="160">
        <v>31</v>
      </c>
      <c r="E90" s="170"/>
      <c r="F90" s="170"/>
      <c r="G90" s="224">
        <v>0</v>
      </c>
      <c r="H90" s="170"/>
      <c r="I90" s="170"/>
      <c r="J90" s="170"/>
      <c r="K90" s="170"/>
      <c r="L90" s="189">
        <v>314</v>
      </c>
      <c r="M90" s="157">
        <f t="shared" si="5"/>
        <v>345</v>
      </c>
      <c r="N90" s="158" t="s">
        <v>294</v>
      </c>
      <c r="O90" s="171" t="s">
        <v>158</v>
      </c>
      <c r="P90" s="157"/>
      <c r="Q90" s="160">
        <f t="shared" si="6"/>
        <v>345</v>
      </c>
      <c r="R90" s="170"/>
      <c r="S90" s="224">
        <v>1</v>
      </c>
      <c r="T90" s="161">
        <f t="shared" si="7"/>
        <v>2</v>
      </c>
    </row>
    <row r="91" spans="1:20" ht="15" customHeight="1">
      <c r="A91" s="58">
        <v>88</v>
      </c>
      <c r="B91" s="60" t="s">
        <v>108</v>
      </c>
      <c r="C91" s="60" t="s">
        <v>95</v>
      </c>
      <c r="D91" s="170">
        <v>0</v>
      </c>
      <c r="E91" s="170"/>
      <c r="F91" s="170"/>
      <c r="G91" s="224">
        <v>14</v>
      </c>
      <c r="H91" s="170"/>
      <c r="I91" s="170"/>
      <c r="J91" s="170"/>
      <c r="K91" s="170"/>
      <c r="L91" s="189"/>
      <c r="M91" s="157">
        <f t="shared" si="5"/>
        <v>14</v>
      </c>
      <c r="N91" s="158" t="s">
        <v>294</v>
      </c>
      <c r="O91" s="171" t="s">
        <v>158</v>
      </c>
      <c r="P91" s="157"/>
      <c r="Q91" s="160">
        <f t="shared" si="6"/>
        <v>14</v>
      </c>
      <c r="R91" s="170"/>
      <c r="S91" s="224">
        <v>1</v>
      </c>
      <c r="T91" s="161">
        <f t="shared" si="7"/>
        <v>2</v>
      </c>
    </row>
    <row r="92" spans="1:20" ht="15" customHeight="1">
      <c r="A92" s="58">
        <v>89</v>
      </c>
      <c r="B92" s="60" t="s">
        <v>109</v>
      </c>
      <c r="C92" s="60" t="s">
        <v>95</v>
      </c>
      <c r="D92" s="170">
        <v>31</v>
      </c>
      <c r="E92" s="170"/>
      <c r="F92" s="170"/>
      <c r="G92" s="224"/>
      <c r="H92" s="170"/>
      <c r="I92" s="170"/>
      <c r="J92" s="170"/>
      <c r="K92" s="170"/>
      <c r="L92" s="189">
        <v>23</v>
      </c>
      <c r="M92" s="157">
        <f t="shared" si="5"/>
        <v>54</v>
      </c>
      <c r="N92" s="158" t="s">
        <v>294</v>
      </c>
      <c r="O92" s="171" t="s">
        <v>158</v>
      </c>
      <c r="P92" s="157"/>
      <c r="Q92" s="160">
        <f t="shared" si="6"/>
        <v>54</v>
      </c>
      <c r="R92" s="170"/>
      <c r="S92" s="224"/>
      <c r="T92" s="161">
        <f t="shared" si="7"/>
        <v>1</v>
      </c>
    </row>
    <row r="93" spans="1:20" ht="15" customHeight="1" thickBot="1">
      <c r="A93" s="178">
        <v>90</v>
      </c>
      <c r="B93" s="219" t="s">
        <v>110</v>
      </c>
      <c r="C93" s="219" t="s">
        <v>95</v>
      </c>
      <c r="D93" s="181">
        <v>18</v>
      </c>
      <c r="E93" s="181"/>
      <c r="F93" s="181"/>
      <c r="G93" s="225">
        <v>14</v>
      </c>
      <c r="H93" s="181">
        <v>66</v>
      </c>
      <c r="I93" s="181"/>
      <c r="J93" s="181"/>
      <c r="K93" s="181"/>
      <c r="L93" s="190">
        <v>596</v>
      </c>
      <c r="M93" s="182">
        <f t="shared" si="5"/>
        <v>694</v>
      </c>
      <c r="N93" s="218" t="s">
        <v>294</v>
      </c>
      <c r="O93" s="183" t="s">
        <v>160</v>
      </c>
      <c r="P93" s="182" t="str">
        <f t="shared" si="4"/>
        <v/>
      </c>
      <c r="Q93" s="180">
        <f t="shared" si="6"/>
        <v>694</v>
      </c>
      <c r="R93" s="181"/>
      <c r="S93" s="225">
        <v>1</v>
      </c>
      <c r="T93" s="185">
        <f t="shared" si="7"/>
        <v>3</v>
      </c>
    </row>
    <row r="94" spans="1:20" s="62" customFormat="1" ht="15" customHeight="1" thickBot="1">
      <c r="A94" s="235" t="s">
        <v>149</v>
      </c>
      <c r="B94" s="235"/>
      <c r="C94" s="235"/>
      <c r="D94" s="220">
        <f>COUNT(D4:D93)</f>
        <v>27</v>
      </c>
      <c r="E94" s="220">
        <f t="shared" ref="E94:K94" si="8">COUNT(E4:E93)</f>
        <v>14</v>
      </c>
      <c r="F94" s="220">
        <f t="shared" si="8"/>
        <v>23</v>
      </c>
      <c r="G94" s="227">
        <f t="shared" si="8"/>
        <v>16</v>
      </c>
      <c r="H94" s="220">
        <f t="shared" si="8"/>
        <v>2</v>
      </c>
      <c r="I94" s="220">
        <f t="shared" si="8"/>
        <v>11</v>
      </c>
      <c r="J94" s="220">
        <f t="shared" si="8"/>
        <v>26</v>
      </c>
      <c r="K94" s="220">
        <f t="shared" si="8"/>
        <v>34</v>
      </c>
      <c r="L94" s="220"/>
      <c r="M94" s="221">
        <f>SUM(D94:K94)</f>
        <v>153</v>
      </c>
      <c r="N94" s="220"/>
      <c r="O94" s="220"/>
      <c r="P94" s="221" t="str">
        <f t="shared" si="4"/>
        <v/>
      </c>
      <c r="Q94" s="186"/>
      <c r="R94" s="220">
        <f>SUM(R4:R93)</f>
        <v>19</v>
      </c>
      <c r="S94" s="227">
        <f>SUM(S4:S93)</f>
        <v>16</v>
      </c>
      <c r="T94" s="186">
        <f t="shared" si="7"/>
        <v>9</v>
      </c>
    </row>
    <row r="95" spans="1:20">
      <c r="A95" s="172"/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</row>
    <row r="96" spans="1:20">
      <c r="A96" s="172"/>
      <c r="B96" s="19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</row>
    <row r="97" spans="1:20">
      <c r="A97" s="172"/>
      <c r="B97" s="193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</row>
    <row r="98" spans="1:20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</row>
    <row r="99" spans="1:20">
      <c r="A99" s="172"/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</row>
    <row r="100" spans="1:20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67" t="s">
        <v>161</v>
      </c>
      <c r="O100" s="168">
        <f>COUNTIF(O37:O94,"o")</f>
        <v>0</v>
      </c>
      <c r="P100" s="196" t="s">
        <v>157</v>
      </c>
      <c r="Q100" s="197">
        <f>COUNTIF(P4:P93,"pop")</f>
        <v>17</v>
      </c>
      <c r="R100" s="172"/>
      <c r="S100" s="172"/>
      <c r="T100" s="172"/>
    </row>
    <row r="101" spans="1:20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69"/>
      <c r="O101" s="168"/>
      <c r="P101" s="198" t="s">
        <v>162</v>
      </c>
      <c r="Q101" s="199">
        <f>COUNTIF(P4:P93,"pop+br")</f>
        <v>5</v>
      </c>
      <c r="R101" s="172"/>
      <c r="S101" s="172"/>
      <c r="T101" s="172"/>
    </row>
    <row r="102" spans="1:20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69"/>
      <c r="O102" s="168"/>
      <c r="P102" s="200" t="s">
        <v>158</v>
      </c>
      <c r="Q102" s="201">
        <f>COUNTIF(P4:P93,"br")</f>
        <v>5</v>
      </c>
      <c r="R102" s="172"/>
      <c r="S102" s="172"/>
      <c r="T102" s="172"/>
    </row>
    <row r="103" spans="1:20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69"/>
      <c r="O103" s="168"/>
      <c r="P103" s="202" t="s">
        <v>160</v>
      </c>
      <c r="Q103" s="203">
        <f>COUNTIF(P4:P93,"sr")</f>
        <v>0</v>
      </c>
      <c r="R103" s="172"/>
      <c r="S103" s="172"/>
      <c r="T103" s="172"/>
    </row>
    <row r="104" spans="1:20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69"/>
      <c r="O104" s="168"/>
      <c r="P104" s="204" t="s">
        <v>159</v>
      </c>
      <c r="Q104" s="205">
        <f>COUNTIF(P4:P93,"zł")</f>
        <v>0</v>
      </c>
      <c r="R104" s="172"/>
      <c r="S104" s="172"/>
      <c r="T104" s="172"/>
    </row>
    <row r="105" spans="1:20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69"/>
      <c r="O105" s="168"/>
      <c r="P105" s="206" t="s">
        <v>163</v>
      </c>
      <c r="Q105" s="207">
        <f>COUNTIF(P4:P93,"za wytrw.")</f>
        <v>2</v>
      </c>
      <c r="R105" s="172"/>
      <c r="S105" s="172"/>
      <c r="T105" s="172"/>
    </row>
    <row r="106" spans="1:20">
      <c r="A106" s="172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69"/>
      <c r="O106" s="168"/>
      <c r="P106" s="208" t="s">
        <v>164</v>
      </c>
      <c r="Q106" s="209">
        <f>COUNTIF(P4:P93,"pop -b.ks.")</f>
        <v>0</v>
      </c>
      <c r="R106" s="172"/>
      <c r="S106" s="172"/>
      <c r="T106" s="172"/>
    </row>
    <row r="107" spans="1:20">
      <c r="A107" s="172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69"/>
      <c r="O107" s="168"/>
      <c r="P107" s="210" t="s">
        <v>165</v>
      </c>
      <c r="Q107" s="211">
        <f>COUNTIF(P4:P93,"br -b.ks")</f>
        <v>0</v>
      </c>
      <c r="R107" s="172"/>
      <c r="S107" s="172"/>
      <c r="T107" s="172"/>
    </row>
    <row r="108" spans="1:20">
      <c r="A108" s="172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69"/>
      <c r="O108" s="168"/>
      <c r="P108" s="212" t="s">
        <v>149</v>
      </c>
      <c r="Q108" s="213">
        <f>SUM(Q100:Q107)</f>
        <v>29</v>
      </c>
      <c r="R108" s="172"/>
      <c r="S108" s="172"/>
      <c r="T108" s="172"/>
    </row>
    <row r="109" spans="1:20">
      <c r="A109" s="172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  <c r="S109" s="172"/>
      <c r="T109" s="172"/>
    </row>
    <row r="110" spans="1:20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  <c r="S110" s="172"/>
      <c r="T110" s="172"/>
    </row>
  </sheetData>
  <mergeCells count="14">
    <mergeCell ref="A94:C94"/>
    <mergeCell ref="S1:S3"/>
    <mergeCell ref="T1:T3"/>
    <mergeCell ref="A2:A3"/>
    <mergeCell ref="B2:B3"/>
    <mergeCell ref="C2:C3"/>
    <mergeCell ref="L2:L3"/>
    <mergeCell ref="M2:M3"/>
    <mergeCell ref="N2:N3"/>
    <mergeCell ref="O2:P2"/>
    <mergeCell ref="Q2:Q3"/>
    <mergeCell ref="A1:Q1"/>
    <mergeCell ref="R1:R3"/>
    <mergeCell ref="D2:K2"/>
  </mergeCells>
  <conditionalFormatting sqref="P4:P94">
    <cfRule type="cellIs" dxfId="14" priority="19" stopIfTrue="1" operator="equal">
      <formula>"pop+br"</formula>
    </cfRule>
    <cfRule type="cellIs" dxfId="13" priority="20" operator="equal">
      <formula>"pop -b.ks."</formula>
    </cfRule>
  </conditionalFormatting>
  <conditionalFormatting sqref="P4:P94">
    <cfRule type="cellIs" dxfId="12" priority="18" operator="equal">
      <formula>"pop"</formula>
    </cfRule>
  </conditionalFormatting>
  <conditionalFormatting sqref="P4:P94">
    <cfRule type="cellIs" dxfId="11" priority="16" operator="equal">
      <formula>"br"</formula>
    </cfRule>
  </conditionalFormatting>
  <conditionalFormatting sqref="P4:P94">
    <cfRule type="cellIs" dxfId="10" priority="15" operator="equal">
      <formula>"za wytrw."</formula>
    </cfRule>
  </conditionalFormatting>
  <conditionalFormatting sqref="P4:P94">
    <cfRule type="cellIs" dxfId="9" priority="14" operator="equal">
      <formula>"zł"</formula>
    </cfRule>
  </conditionalFormatting>
  <conditionalFormatting sqref="P4:P94">
    <cfRule type="cellIs" dxfId="8" priority="13" operator="equal">
      <formula>"sr"</formula>
    </cfRule>
  </conditionalFormatting>
  <conditionalFormatting sqref="O4:O93">
    <cfRule type="containsText" dxfId="7" priority="3" operator="containsText" text="zł">
      <formula>NOT(ISERROR(SEARCH("zł",O4)))</formula>
    </cfRule>
    <cfRule type="containsText" dxfId="6" priority="4" operator="containsText" text="sr">
      <formula>NOT(ISERROR(SEARCH("sr",O4)))</formula>
    </cfRule>
    <cfRule type="containsText" dxfId="5" priority="5" operator="containsText" text="br">
      <formula>NOT(ISERROR(SEARCH("br",O4)))</formula>
    </cfRule>
    <cfRule type="containsText" dxfId="4" priority="6" operator="containsText" text="pop">
      <formula>NOT(ISERROR(SEARCH("pop",O4)))</formula>
    </cfRule>
  </conditionalFormatting>
  <conditionalFormatting sqref="O4:O94">
    <cfRule type="containsText" dxfId="3" priority="1" operator="containsText" text="za wytrw.">
      <formula>NOT(ISERROR(SEARCH("za wytrw.",O4)))</formula>
    </cfRule>
  </conditionalFormatting>
  <conditionalFormatting sqref="T4:T93">
    <cfRule type="cellIs" dxfId="2" priority="21" operator="greaterThanOrEqual">
      <formula>6</formula>
    </cfRule>
    <cfRule type="cellIs" dxfId="1" priority="22" operator="between">
      <formula>3</formula>
      <formula>5</formula>
    </cfRule>
    <cfRule type="cellIs" dxfId="0" priority="23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B2" sqref="B2"/>
    </sheetView>
  </sheetViews>
  <sheetFormatPr defaultRowHeight="15"/>
  <cols>
    <col min="1" max="1" width="13.7109375" customWidth="1"/>
    <col min="2" max="2" width="35.28515625" customWidth="1"/>
    <col min="3" max="3" width="15.7109375" customWidth="1"/>
    <col min="4" max="4" width="10.140625" customWidth="1"/>
    <col min="5" max="5" width="12.85546875" customWidth="1"/>
    <col min="6" max="6" width="25.85546875" customWidth="1"/>
  </cols>
  <sheetData>
    <row r="1" spans="1:6" s="16" customFormat="1" ht="62.25" customHeight="1">
      <c r="A1" s="14" t="s">
        <v>190</v>
      </c>
      <c r="B1" s="6" t="s">
        <v>189</v>
      </c>
      <c r="C1" s="14" t="s">
        <v>188</v>
      </c>
      <c r="D1" s="15" t="s">
        <v>193</v>
      </c>
      <c r="E1" s="19" t="s">
        <v>191</v>
      </c>
      <c r="F1" s="19" t="s">
        <v>192</v>
      </c>
    </row>
    <row r="2" spans="1:6">
      <c r="A2" s="8" t="s">
        <v>209</v>
      </c>
      <c r="B2" s="7" t="s">
        <v>253</v>
      </c>
      <c r="C2" s="3" t="s">
        <v>111</v>
      </c>
      <c r="D2" s="3">
        <v>9</v>
      </c>
      <c r="E2" s="17" t="s">
        <v>112</v>
      </c>
      <c r="F2" s="18"/>
    </row>
    <row r="3" spans="1:6">
      <c r="A3" s="8" t="s">
        <v>209</v>
      </c>
      <c r="B3" s="7" t="s">
        <v>254</v>
      </c>
      <c r="C3" s="3" t="s">
        <v>111</v>
      </c>
      <c r="D3" s="3">
        <v>4</v>
      </c>
      <c r="E3" s="3" t="s">
        <v>112</v>
      </c>
      <c r="F3" s="1"/>
    </row>
    <row r="4" spans="1:6">
      <c r="A4" s="8" t="s">
        <v>209</v>
      </c>
      <c r="B4" s="7" t="s">
        <v>113</v>
      </c>
      <c r="C4" s="3" t="s">
        <v>111</v>
      </c>
      <c r="D4" s="3">
        <v>12</v>
      </c>
      <c r="E4" s="3" t="s">
        <v>112</v>
      </c>
      <c r="F4" s="1"/>
    </row>
    <row r="5" spans="1:6" ht="15.75" thickBot="1">
      <c r="A5" s="8" t="s">
        <v>209</v>
      </c>
      <c r="B5" s="7" t="s">
        <v>114</v>
      </c>
      <c r="C5" s="3" t="s">
        <v>111</v>
      </c>
      <c r="D5" s="6">
        <v>6</v>
      </c>
      <c r="E5" s="3" t="s">
        <v>112</v>
      </c>
      <c r="F5" s="1"/>
    </row>
    <row r="6" spans="1:6" ht="15.75" thickBot="1">
      <c r="D6" s="53">
        <f>SUM(D2:D5)</f>
        <v>31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K7" sqref="K7"/>
    </sheetView>
  </sheetViews>
  <sheetFormatPr defaultRowHeight="15"/>
  <cols>
    <col min="1" max="1" width="12.42578125" customWidth="1"/>
    <col min="2" max="2" width="36.140625" customWidth="1"/>
    <col min="3" max="3" width="15.28515625" customWidth="1"/>
    <col min="4" max="4" width="10.28515625" customWidth="1"/>
    <col min="5" max="5" width="11.28515625" customWidth="1"/>
    <col min="6" max="6" width="29.5703125" customWidth="1"/>
  </cols>
  <sheetData>
    <row r="1" spans="1:8" s="16" customFormat="1" ht="54" customHeight="1">
      <c r="A1" s="19" t="s">
        <v>190</v>
      </c>
      <c r="B1" s="63" t="s">
        <v>189</v>
      </c>
      <c r="C1" s="14" t="s">
        <v>188</v>
      </c>
      <c r="D1" s="15" t="s">
        <v>193</v>
      </c>
      <c r="E1" s="19" t="s">
        <v>191</v>
      </c>
      <c r="F1" s="19" t="s">
        <v>192</v>
      </c>
    </row>
    <row r="2" spans="1:8" ht="30" customHeight="1">
      <c r="A2" s="5" t="s">
        <v>210</v>
      </c>
      <c r="B2" s="24" t="s">
        <v>196</v>
      </c>
      <c r="C2" s="3" t="s">
        <v>115</v>
      </c>
      <c r="D2" s="3">
        <v>9</v>
      </c>
      <c r="E2" s="3" t="s">
        <v>116</v>
      </c>
      <c r="F2" s="1"/>
    </row>
    <row r="3" spans="1:8" ht="30" customHeight="1">
      <c r="A3" s="4" t="s">
        <v>210</v>
      </c>
      <c r="B3" s="24" t="s">
        <v>197</v>
      </c>
      <c r="C3" s="3" t="s">
        <v>115</v>
      </c>
      <c r="D3" s="3">
        <v>5</v>
      </c>
      <c r="E3" s="3" t="s">
        <v>116</v>
      </c>
      <c r="F3" s="1"/>
    </row>
    <row r="4" spans="1:8" ht="30" customHeight="1">
      <c r="A4" s="4" t="s">
        <v>210</v>
      </c>
      <c r="B4" s="24" t="s">
        <v>198</v>
      </c>
      <c r="C4" s="3" t="s">
        <v>115</v>
      </c>
      <c r="D4" s="3">
        <v>2</v>
      </c>
      <c r="E4" s="3" t="s">
        <v>116</v>
      </c>
      <c r="F4" s="1"/>
    </row>
    <row r="5" spans="1:8" ht="30" customHeight="1">
      <c r="A5" s="28" t="s">
        <v>210</v>
      </c>
      <c r="B5" s="29" t="s">
        <v>194</v>
      </c>
      <c r="C5" s="6" t="s">
        <v>115</v>
      </c>
      <c r="D5" s="6">
        <v>1</v>
      </c>
      <c r="E5" s="6" t="s">
        <v>116</v>
      </c>
      <c r="F5" s="9"/>
    </row>
    <row r="6" spans="1:8" ht="30" customHeight="1" thickBot="1">
      <c r="A6" s="31" t="s">
        <v>210</v>
      </c>
      <c r="B6" s="32" t="s">
        <v>195</v>
      </c>
      <c r="C6" s="33" t="s">
        <v>115</v>
      </c>
      <c r="D6" s="33">
        <v>3</v>
      </c>
      <c r="E6" s="33" t="s">
        <v>116</v>
      </c>
      <c r="F6" s="37"/>
      <c r="H6">
        <f>SUM(D2:D6)</f>
        <v>20</v>
      </c>
    </row>
    <row r="7" spans="1:8" ht="30" customHeight="1">
      <c r="A7" s="34" t="s">
        <v>211</v>
      </c>
      <c r="B7" s="35" t="s">
        <v>199</v>
      </c>
      <c r="C7" s="36" t="s">
        <v>115</v>
      </c>
      <c r="D7" s="36">
        <v>10</v>
      </c>
      <c r="E7" s="36" t="s">
        <v>116</v>
      </c>
      <c r="F7" s="38"/>
    </row>
    <row r="8" spans="1:8" ht="30" customHeight="1" thickBot="1">
      <c r="A8" s="31" t="s">
        <v>211</v>
      </c>
      <c r="B8" s="32" t="s">
        <v>200</v>
      </c>
      <c r="C8" s="33" t="s">
        <v>115</v>
      </c>
      <c r="D8" s="33">
        <v>5</v>
      </c>
      <c r="E8" s="33" t="s">
        <v>116</v>
      </c>
      <c r="F8" s="37"/>
    </row>
    <row r="9" spans="1:8" ht="30" customHeight="1">
      <c r="A9" s="5" t="s">
        <v>212</v>
      </c>
      <c r="B9" s="30" t="s">
        <v>201</v>
      </c>
      <c r="C9" s="17" t="s">
        <v>115</v>
      </c>
      <c r="D9" s="17">
        <v>8</v>
      </c>
      <c r="E9" s="17" t="s">
        <v>116</v>
      </c>
      <c r="F9" s="18"/>
    </row>
    <row r="10" spans="1:8" ht="30" customHeight="1">
      <c r="A10" s="4" t="s">
        <v>212</v>
      </c>
      <c r="B10" s="24" t="s">
        <v>202</v>
      </c>
      <c r="C10" s="3" t="s">
        <v>115</v>
      </c>
      <c r="D10" s="3">
        <v>8</v>
      </c>
      <c r="E10" s="3" t="s">
        <v>116</v>
      </c>
      <c r="F10" s="1"/>
    </row>
    <row r="11" spans="1:8" ht="30" customHeight="1">
      <c r="A11" s="4" t="s">
        <v>212</v>
      </c>
      <c r="B11" s="24" t="s">
        <v>203</v>
      </c>
      <c r="C11" s="3" t="s">
        <v>115</v>
      </c>
      <c r="D11" s="3">
        <v>1</v>
      </c>
      <c r="E11" s="3" t="s">
        <v>116</v>
      </c>
      <c r="F11" s="1"/>
    </row>
    <row r="12" spans="1:8" ht="30" customHeight="1" thickBot="1">
      <c r="A12" s="4" t="s">
        <v>212</v>
      </c>
      <c r="B12" s="24" t="s">
        <v>204</v>
      </c>
      <c r="C12" s="3" t="s">
        <v>115</v>
      </c>
      <c r="D12" s="6">
        <v>6</v>
      </c>
      <c r="E12" s="3" t="s">
        <v>116</v>
      </c>
      <c r="F12" s="1"/>
    </row>
    <row r="13" spans="1:8" ht="15.75" thickBot="1">
      <c r="D13" s="53">
        <f>SUM(D2:D12)</f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7"/>
  <sheetViews>
    <sheetView topLeftCell="A20" workbookViewId="0">
      <selection activeCell="B23" sqref="B23"/>
    </sheetView>
  </sheetViews>
  <sheetFormatPr defaultRowHeight="15"/>
  <cols>
    <col min="1" max="1" width="14.42578125" customWidth="1"/>
    <col min="2" max="2" width="45.7109375" customWidth="1"/>
    <col min="3" max="3" width="15" customWidth="1"/>
    <col min="4" max="4" width="11.42578125" customWidth="1"/>
    <col min="5" max="5" width="12.5703125" customWidth="1"/>
    <col min="6" max="6" width="30" customWidth="1"/>
    <col min="7" max="7" width="47.5703125" style="21" customWidth="1"/>
  </cols>
  <sheetData>
    <row r="1" spans="1:7" ht="30" customHeight="1">
      <c r="A1" s="248" t="s">
        <v>117</v>
      </c>
      <c r="B1" s="250"/>
      <c r="C1" s="250"/>
      <c r="D1" s="250"/>
      <c r="E1" s="250"/>
      <c r="F1" s="250"/>
      <c r="G1" s="250"/>
    </row>
    <row r="2" spans="1:7" s="16" customFormat="1" ht="51" customHeight="1">
      <c r="A2" s="14" t="s">
        <v>190</v>
      </c>
      <c r="B2" s="6" t="s">
        <v>189</v>
      </c>
      <c r="C2" s="14" t="s">
        <v>188</v>
      </c>
      <c r="D2" s="15" t="s">
        <v>193</v>
      </c>
      <c r="E2" s="19" t="s">
        <v>191</v>
      </c>
      <c r="F2" s="19" t="s">
        <v>192</v>
      </c>
      <c r="G2" s="20"/>
    </row>
    <row r="3" spans="1:7">
      <c r="A3" s="13" t="s">
        <v>206</v>
      </c>
      <c r="B3" s="7" t="s">
        <v>205</v>
      </c>
      <c r="C3" s="3" t="s">
        <v>118</v>
      </c>
      <c r="D3" s="3">
        <v>1</v>
      </c>
      <c r="E3" s="22" t="s">
        <v>116</v>
      </c>
      <c r="F3" s="47"/>
    </row>
    <row r="4" spans="1:7">
      <c r="A4" s="13" t="s">
        <v>206</v>
      </c>
      <c r="B4" s="7" t="s">
        <v>119</v>
      </c>
      <c r="C4" s="3" t="s">
        <v>118</v>
      </c>
      <c r="D4" s="3">
        <v>5</v>
      </c>
      <c r="E4" s="22" t="s">
        <v>116</v>
      </c>
      <c r="F4" s="47"/>
    </row>
    <row r="5" spans="1:7">
      <c r="A5" s="6" t="s">
        <v>206</v>
      </c>
      <c r="B5" s="39" t="s">
        <v>120</v>
      </c>
      <c r="C5" s="6" t="s">
        <v>118</v>
      </c>
      <c r="D5" s="6">
        <v>7</v>
      </c>
      <c r="E5" s="40" t="s">
        <v>116</v>
      </c>
      <c r="F5" s="47"/>
    </row>
    <row r="6" spans="1:7" ht="15.75" thickBot="1">
      <c r="A6" s="33" t="s">
        <v>206</v>
      </c>
      <c r="B6" s="43" t="s">
        <v>208</v>
      </c>
      <c r="C6" s="33" t="s">
        <v>118</v>
      </c>
      <c r="D6" s="33">
        <v>4</v>
      </c>
      <c r="E6" s="44" t="s">
        <v>116</v>
      </c>
      <c r="F6" s="49"/>
    </row>
    <row r="7" spans="1:7">
      <c r="A7" s="17" t="s">
        <v>207</v>
      </c>
      <c r="B7" s="41" t="s">
        <v>121</v>
      </c>
      <c r="C7" s="17" t="s">
        <v>118</v>
      </c>
      <c r="D7" s="17">
        <v>12</v>
      </c>
      <c r="E7" s="42" t="s">
        <v>116</v>
      </c>
      <c r="F7" s="48"/>
    </row>
    <row r="8" spans="1:7">
      <c r="A8" s="13" t="s">
        <v>207</v>
      </c>
      <c r="B8" s="7" t="s">
        <v>122</v>
      </c>
      <c r="C8" s="3" t="s">
        <v>118</v>
      </c>
      <c r="D8" s="3">
        <v>1</v>
      </c>
      <c r="E8" s="22" t="s">
        <v>116</v>
      </c>
      <c r="F8" s="47"/>
    </row>
    <row r="9" spans="1:7">
      <c r="A9" s="13" t="s">
        <v>207</v>
      </c>
      <c r="B9" s="7" t="s">
        <v>219</v>
      </c>
      <c r="C9" s="13" t="s">
        <v>118</v>
      </c>
      <c r="D9" s="13">
        <v>1</v>
      </c>
      <c r="E9" s="22" t="s">
        <v>116</v>
      </c>
      <c r="F9" s="47"/>
    </row>
    <row r="10" spans="1:7">
      <c r="A10" s="13" t="s">
        <v>207</v>
      </c>
      <c r="B10" s="7" t="s">
        <v>220</v>
      </c>
      <c r="C10" s="3" t="s">
        <v>118</v>
      </c>
      <c r="D10" s="3">
        <v>1</v>
      </c>
      <c r="E10" s="22" t="s">
        <v>116</v>
      </c>
      <c r="F10" s="47"/>
    </row>
    <row r="11" spans="1:7" ht="15.75" thickBot="1">
      <c r="A11" s="12" t="s">
        <v>207</v>
      </c>
      <c r="B11" s="25" t="s">
        <v>123</v>
      </c>
      <c r="C11" s="2" t="s">
        <v>118</v>
      </c>
      <c r="D11" s="10">
        <v>7</v>
      </c>
      <c r="E11" s="22" t="s">
        <v>116</v>
      </c>
      <c r="F11" s="47"/>
    </row>
    <row r="12" spans="1:7" ht="15.75" thickBot="1">
      <c r="D12" s="53">
        <f>SUM(D3:D11)</f>
        <v>39</v>
      </c>
      <c r="E12" s="23"/>
    </row>
    <row r="14" spans="1:7" ht="15" customHeight="1">
      <c r="A14" s="248" t="s">
        <v>125</v>
      </c>
      <c r="B14" s="250"/>
      <c r="C14" s="250"/>
      <c r="D14" s="250"/>
      <c r="E14" s="250"/>
      <c r="F14" s="250"/>
      <c r="G14" s="250"/>
    </row>
    <row r="15" spans="1:7" s="16" customFormat="1" ht="48" customHeight="1">
      <c r="A15" s="14" t="s">
        <v>190</v>
      </c>
      <c r="B15" s="6" t="s">
        <v>189</v>
      </c>
      <c r="C15" s="14" t="s">
        <v>188</v>
      </c>
      <c r="D15" s="15" t="s">
        <v>193</v>
      </c>
      <c r="E15" s="19" t="s">
        <v>191</v>
      </c>
      <c r="F15" s="45" t="s">
        <v>192</v>
      </c>
      <c r="G15" s="20"/>
    </row>
    <row r="16" spans="1:7" s="16" customFormat="1" ht="17.25" customHeight="1">
      <c r="A16" s="13" t="s">
        <v>206</v>
      </c>
      <c r="B16" s="39" t="s">
        <v>221</v>
      </c>
      <c r="C16" s="11" t="s">
        <v>118</v>
      </c>
      <c r="D16" s="19">
        <v>12</v>
      </c>
      <c r="E16" s="50" t="s">
        <v>116</v>
      </c>
      <c r="F16" s="19"/>
      <c r="G16" s="20"/>
    </row>
    <row r="17" spans="1:7">
      <c r="A17" s="6" t="s">
        <v>206</v>
      </c>
      <c r="B17" s="39" t="s">
        <v>213</v>
      </c>
      <c r="C17" s="6" t="s">
        <v>126</v>
      </c>
      <c r="D17" s="36">
        <v>2</v>
      </c>
      <c r="E17" s="46" t="s">
        <v>116</v>
      </c>
      <c r="F17" s="46"/>
      <c r="G17" s="20"/>
    </row>
    <row r="18" spans="1:7" ht="15.75" thickBot="1">
      <c r="A18" s="33" t="s">
        <v>206</v>
      </c>
      <c r="B18" s="43" t="s">
        <v>208</v>
      </c>
      <c r="C18" s="33" t="s">
        <v>118</v>
      </c>
      <c r="D18" s="33">
        <v>4</v>
      </c>
      <c r="E18" s="33" t="s">
        <v>116</v>
      </c>
      <c r="F18" s="44"/>
      <c r="G18" s="20"/>
    </row>
    <row r="19" spans="1:7">
      <c r="A19" s="17" t="s">
        <v>207</v>
      </c>
      <c r="B19" s="41" t="s">
        <v>214</v>
      </c>
      <c r="C19" s="17" t="s">
        <v>126</v>
      </c>
      <c r="D19" s="17">
        <v>8</v>
      </c>
      <c r="E19" s="42" t="s">
        <v>116</v>
      </c>
      <c r="F19" s="42"/>
      <c r="G19" s="20"/>
    </row>
    <row r="20" spans="1:7">
      <c r="A20" s="13" t="s">
        <v>207</v>
      </c>
      <c r="B20" s="7" t="s">
        <v>215</v>
      </c>
      <c r="C20" s="3" t="s">
        <v>126</v>
      </c>
      <c r="D20" s="3">
        <v>2</v>
      </c>
      <c r="E20" s="22" t="s">
        <v>116</v>
      </c>
      <c r="F20" s="22"/>
      <c r="G20" s="20"/>
    </row>
    <row r="21" spans="1:7">
      <c r="A21" s="13" t="s">
        <v>207</v>
      </c>
      <c r="B21" s="7" t="s">
        <v>216</v>
      </c>
      <c r="C21" s="3" t="s">
        <v>126</v>
      </c>
      <c r="D21" s="3">
        <v>2</v>
      </c>
      <c r="E21" s="22" t="s">
        <v>116</v>
      </c>
      <c r="F21" s="22"/>
      <c r="G21" s="20"/>
    </row>
    <row r="22" spans="1:7">
      <c r="A22" s="13" t="s">
        <v>207</v>
      </c>
      <c r="B22" s="7" t="s">
        <v>217</v>
      </c>
      <c r="C22" s="3" t="s">
        <v>126</v>
      </c>
      <c r="D22" s="3">
        <v>3</v>
      </c>
      <c r="E22" s="22" t="s">
        <v>116</v>
      </c>
      <c r="F22" s="22"/>
      <c r="G22" s="20"/>
    </row>
    <row r="23" spans="1:7" ht="15.75" thickBot="1">
      <c r="A23" s="12" t="s">
        <v>207</v>
      </c>
      <c r="B23" s="7" t="s">
        <v>298</v>
      </c>
      <c r="C23" s="3" t="s">
        <v>126</v>
      </c>
      <c r="D23" s="6">
        <v>4</v>
      </c>
      <c r="E23" s="22" t="s">
        <v>116</v>
      </c>
      <c r="F23" s="22"/>
      <c r="G23" s="20"/>
    </row>
    <row r="24" spans="1:7" ht="15.75" thickBot="1">
      <c r="D24" s="53">
        <f>SUM(D16:D23)</f>
        <v>37</v>
      </c>
      <c r="E24" s="23"/>
    </row>
    <row r="26" spans="1:7" ht="32.25" customHeight="1">
      <c r="A26" s="248" t="s">
        <v>127</v>
      </c>
      <c r="B26" s="249"/>
      <c r="C26" s="249"/>
      <c r="D26" s="249"/>
      <c r="E26" s="249"/>
      <c r="F26" s="249"/>
      <c r="G26" s="249"/>
    </row>
    <row r="27" spans="1:7" ht="48" customHeight="1">
      <c r="A27" s="14" t="s">
        <v>190</v>
      </c>
      <c r="B27" s="6" t="s">
        <v>189</v>
      </c>
      <c r="C27" s="14" t="s">
        <v>188</v>
      </c>
      <c r="D27" s="15" t="s">
        <v>193</v>
      </c>
      <c r="E27" s="19" t="s">
        <v>191</v>
      </c>
      <c r="F27" s="19" t="s">
        <v>192</v>
      </c>
    </row>
    <row r="28" spans="1:7" ht="37.5" customHeight="1">
      <c r="A28" s="13" t="s">
        <v>206</v>
      </c>
      <c r="B28" s="24" t="s">
        <v>218</v>
      </c>
      <c r="C28" s="3" t="s">
        <v>118</v>
      </c>
      <c r="D28" s="3">
        <v>6</v>
      </c>
      <c r="E28" s="22" t="s">
        <v>112</v>
      </c>
      <c r="F28" s="47"/>
    </row>
    <row r="29" spans="1:7" ht="33" customHeight="1">
      <c r="A29" s="6" t="s">
        <v>206</v>
      </c>
      <c r="B29" s="26" t="s">
        <v>128</v>
      </c>
      <c r="C29" s="3" t="s">
        <v>118</v>
      </c>
      <c r="D29" s="3">
        <v>3</v>
      </c>
      <c r="E29" s="22" t="s">
        <v>116</v>
      </c>
      <c r="F29" s="47"/>
    </row>
    <row r="30" spans="1:7" ht="33" customHeight="1">
      <c r="A30" s="50" t="s">
        <v>206</v>
      </c>
      <c r="B30" s="51" t="s">
        <v>129</v>
      </c>
      <c r="C30" s="3" t="s">
        <v>118</v>
      </c>
      <c r="D30" s="3">
        <v>3</v>
      </c>
      <c r="E30" s="40" t="s">
        <v>116</v>
      </c>
      <c r="F30" s="47"/>
    </row>
    <row r="31" spans="1:7" ht="26.25" customHeight="1" thickBot="1">
      <c r="A31" s="52" t="s">
        <v>206</v>
      </c>
      <c r="B31" s="43" t="s">
        <v>208</v>
      </c>
      <c r="C31" s="33" t="s">
        <v>118</v>
      </c>
      <c r="D31" s="33">
        <v>4</v>
      </c>
      <c r="E31" s="44" t="s">
        <v>116</v>
      </c>
      <c r="F31" s="49"/>
    </row>
    <row r="32" spans="1:7">
      <c r="A32" s="17" t="s">
        <v>207</v>
      </c>
      <c r="B32" s="27" t="s">
        <v>130</v>
      </c>
      <c r="C32" s="3" t="s">
        <v>118</v>
      </c>
      <c r="D32" s="3">
        <v>13</v>
      </c>
      <c r="E32" s="42" t="s">
        <v>116</v>
      </c>
      <c r="F32" s="48"/>
    </row>
    <row r="33" spans="1:6">
      <c r="A33" s="13" t="s">
        <v>207</v>
      </c>
      <c r="B33" s="27" t="s">
        <v>131</v>
      </c>
      <c r="C33" s="3" t="s">
        <v>118</v>
      </c>
      <c r="D33" s="3">
        <v>1</v>
      </c>
      <c r="E33" s="22" t="s">
        <v>116</v>
      </c>
      <c r="F33" s="47"/>
    </row>
    <row r="34" spans="1:6">
      <c r="A34" s="13" t="s">
        <v>207</v>
      </c>
      <c r="B34" s="27" t="s">
        <v>132</v>
      </c>
      <c r="C34" s="3" t="s">
        <v>118</v>
      </c>
      <c r="D34" s="3">
        <v>1</v>
      </c>
      <c r="E34" s="22" t="s">
        <v>116</v>
      </c>
      <c r="F34" s="47"/>
    </row>
    <row r="35" spans="1:6">
      <c r="A35" s="13" t="s">
        <v>207</v>
      </c>
      <c r="B35" s="27" t="s">
        <v>133</v>
      </c>
      <c r="C35" s="3" t="s">
        <v>118</v>
      </c>
      <c r="D35" s="3">
        <v>1</v>
      </c>
      <c r="E35" s="22" t="s">
        <v>116</v>
      </c>
      <c r="F35" s="47"/>
    </row>
    <row r="36" spans="1:6" ht="15.75" thickBot="1">
      <c r="A36" s="12" t="s">
        <v>207</v>
      </c>
      <c r="B36" s="27" t="s">
        <v>134</v>
      </c>
      <c r="C36" s="3" t="s">
        <v>118</v>
      </c>
      <c r="D36" s="6">
        <v>5</v>
      </c>
      <c r="E36" s="22" t="s">
        <v>116</v>
      </c>
      <c r="F36" s="47"/>
    </row>
    <row r="37" spans="1:6" ht="15.75" thickBot="1">
      <c r="D37" s="53">
        <f>SUM(D28:D36)</f>
        <v>37</v>
      </c>
      <c r="E37" s="23"/>
    </row>
  </sheetData>
  <mergeCells count="3">
    <mergeCell ref="A26:G26"/>
    <mergeCell ref="A14:G14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F6"/>
  <sheetViews>
    <sheetView workbookViewId="0">
      <selection activeCell="B14" sqref="B14"/>
    </sheetView>
  </sheetViews>
  <sheetFormatPr defaultRowHeight="15"/>
  <cols>
    <col min="1" max="1" width="16.28515625" customWidth="1"/>
    <col min="2" max="2" width="45.85546875" customWidth="1"/>
    <col min="3" max="3" width="14.85546875" customWidth="1"/>
    <col min="4" max="4" width="12.28515625" customWidth="1"/>
    <col min="5" max="5" width="12" customWidth="1"/>
    <col min="6" max="6" width="32.42578125" customWidth="1"/>
  </cols>
  <sheetData>
    <row r="1" spans="1:6" ht="64.5" customHeight="1">
      <c r="A1" s="102" t="s">
        <v>190</v>
      </c>
      <c r="B1" s="103" t="s">
        <v>189</v>
      </c>
      <c r="C1" s="102" t="s">
        <v>188</v>
      </c>
      <c r="D1" s="104" t="s">
        <v>193</v>
      </c>
      <c r="E1" s="105" t="s">
        <v>191</v>
      </c>
      <c r="F1" s="105" t="s">
        <v>192</v>
      </c>
    </row>
    <row r="2" spans="1:6">
      <c r="A2" s="8" t="s">
        <v>282</v>
      </c>
      <c r="B2" s="7" t="s">
        <v>283</v>
      </c>
      <c r="C2" s="108"/>
      <c r="D2" s="108">
        <v>3</v>
      </c>
      <c r="E2" s="108" t="s">
        <v>116</v>
      </c>
      <c r="F2" s="123"/>
    </row>
    <row r="3" spans="1:6" ht="15.75" thickBot="1">
      <c r="A3" s="153" t="s">
        <v>288</v>
      </c>
      <c r="B3" s="147" t="s">
        <v>284</v>
      </c>
      <c r="C3" s="111"/>
      <c r="D3" s="111">
        <v>2</v>
      </c>
      <c r="E3" s="111" t="s">
        <v>116</v>
      </c>
      <c r="F3" s="122"/>
    </row>
    <row r="4" spans="1:6">
      <c r="A4" s="148" t="s">
        <v>285</v>
      </c>
      <c r="B4" s="149" t="s">
        <v>286</v>
      </c>
      <c r="C4" s="133"/>
      <c r="D4" s="118">
        <v>9</v>
      </c>
      <c r="E4" s="103" t="s">
        <v>116</v>
      </c>
      <c r="F4" s="118"/>
    </row>
    <row r="5" spans="1:6" ht="15.75" thickBot="1">
      <c r="A5" s="151" t="s">
        <v>289</v>
      </c>
      <c r="B5" s="152" t="s">
        <v>287</v>
      </c>
      <c r="C5" s="134"/>
      <c r="D5" s="134">
        <v>3</v>
      </c>
      <c r="E5" s="134" t="s">
        <v>116</v>
      </c>
      <c r="F5" s="134"/>
    </row>
    <row r="6" spans="1:6" ht="15.75" thickBot="1">
      <c r="A6" s="124"/>
      <c r="B6" s="124"/>
      <c r="C6" s="124"/>
      <c r="D6" s="150">
        <f>SUM(D2:D5)</f>
        <v>17</v>
      </c>
      <c r="E6" s="126"/>
      <c r="F6" s="1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G29"/>
  <sheetViews>
    <sheetView topLeftCell="A7" workbookViewId="0">
      <selection activeCell="H22" sqref="H22"/>
    </sheetView>
  </sheetViews>
  <sheetFormatPr defaultRowHeight="15"/>
  <cols>
    <col min="1" max="1" width="16.28515625" customWidth="1"/>
    <col min="2" max="2" width="59.28515625" customWidth="1"/>
    <col min="3" max="3" width="17.7109375" customWidth="1"/>
    <col min="4" max="4" width="9.7109375" customWidth="1"/>
    <col min="5" max="5" width="17.140625" customWidth="1"/>
    <col min="6" max="6" width="35.5703125" customWidth="1"/>
  </cols>
  <sheetData>
    <row r="1" spans="1:7" s="16" customFormat="1" ht="48" customHeight="1">
      <c r="A1" s="64" t="s">
        <v>190</v>
      </c>
      <c r="B1" s="65" t="s">
        <v>189</v>
      </c>
      <c r="C1" s="64" t="s">
        <v>188</v>
      </c>
      <c r="D1" s="64" t="s">
        <v>193</v>
      </c>
      <c r="E1" s="64" t="s">
        <v>191</v>
      </c>
      <c r="F1" s="64" t="s">
        <v>192</v>
      </c>
      <c r="G1" s="20"/>
    </row>
    <row r="2" spans="1:7" ht="20.100000000000001" customHeight="1">
      <c r="A2" s="66" t="s">
        <v>184</v>
      </c>
      <c r="B2" s="67" t="s">
        <v>255</v>
      </c>
      <c r="C2" s="66" t="s">
        <v>225</v>
      </c>
      <c r="D2" s="66">
        <v>4</v>
      </c>
      <c r="E2" s="66" t="s">
        <v>116</v>
      </c>
      <c r="F2" s="66"/>
    </row>
    <row r="3" spans="1:7" ht="20.100000000000001" customHeight="1">
      <c r="A3" s="66" t="s">
        <v>184</v>
      </c>
      <c r="B3" s="67" t="s">
        <v>223</v>
      </c>
      <c r="C3" s="66" t="s">
        <v>225</v>
      </c>
      <c r="D3" s="66">
        <v>15</v>
      </c>
      <c r="E3" s="66" t="s">
        <v>116</v>
      </c>
      <c r="F3" s="66"/>
    </row>
    <row r="4" spans="1:7" ht="20.100000000000001" customHeight="1" thickBot="1">
      <c r="A4" s="68" t="s">
        <v>184</v>
      </c>
      <c r="B4" s="69" t="s">
        <v>222</v>
      </c>
      <c r="C4" s="68" t="s">
        <v>225</v>
      </c>
      <c r="D4" s="68">
        <v>7</v>
      </c>
      <c r="E4" s="68" t="s">
        <v>116</v>
      </c>
      <c r="F4" s="68"/>
    </row>
    <row r="5" spans="1:7" ht="20.100000000000001" customHeight="1">
      <c r="A5" s="70" t="s">
        <v>181</v>
      </c>
      <c r="B5" s="71" t="s">
        <v>224</v>
      </c>
      <c r="C5" s="72" t="s">
        <v>172</v>
      </c>
      <c r="D5" s="70">
        <v>3</v>
      </c>
      <c r="E5" s="70" t="s">
        <v>116</v>
      </c>
      <c r="F5" s="70"/>
    </row>
    <row r="6" spans="1:7" ht="20.100000000000001" customHeight="1">
      <c r="A6" s="66" t="s">
        <v>181</v>
      </c>
      <c r="B6" s="73" t="s">
        <v>174</v>
      </c>
      <c r="C6" s="74" t="s">
        <v>172</v>
      </c>
      <c r="D6" s="66">
        <v>6</v>
      </c>
      <c r="E6" s="66" t="s">
        <v>116</v>
      </c>
      <c r="F6" s="66"/>
    </row>
    <row r="7" spans="1:7" ht="20.100000000000001" customHeight="1">
      <c r="A7" s="66" t="s">
        <v>181</v>
      </c>
      <c r="B7" s="73" t="s">
        <v>183</v>
      </c>
      <c r="C7" s="74" t="s">
        <v>172</v>
      </c>
      <c r="D7" s="66">
        <v>7</v>
      </c>
      <c r="E7" s="66" t="s">
        <v>116</v>
      </c>
      <c r="F7" s="66"/>
    </row>
    <row r="8" spans="1:7" ht="20.100000000000001" customHeight="1">
      <c r="A8" s="66" t="s">
        <v>181</v>
      </c>
      <c r="B8" s="73" t="s">
        <v>175</v>
      </c>
      <c r="C8" s="74" t="s">
        <v>172</v>
      </c>
      <c r="D8" s="66">
        <v>2</v>
      </c>
      <c r="E8" s="66" t="s">
        <v>116</v>
      </c>
      <c r="F8" s="66"/>
    </row>
    <row r="9" spans="1:7" ht="20.100000000000001" customHeight="1">
      <c r="A9" s="66" t="s">
        <v>181</v>
      </c>
      <c r="B9" s="73" t="s">
        <v>182</v>
      </c>
      <c r="C9" s="74" t="s">
        <v>172</v>
      </c>
      <c r="D9" s="66">
        <v>3</v>
      </c>
      <c r="E9" s="66" t="s">
        <v>116</v>
      </c>
      <c r="F9" s="66"/>
    </row>
    <row r="10" spans="1:7" ht="20.100000000000001" customHeight="1">
      <c r="A10" s="66" t="s">
        <v>181</v>
      </c>
      <c r="B10" s="73" t="s">
        <v>281</v>
      </c>
      <c r="C10" s="74" t="s">
        <v>172</v>
      </c>
      <c r="D10" s="66">
        <v>3</v>
      </c>
      <c r="E10" s="66" t="s">
        <v>116</v>
      </c>
      <c r="F10" s="66"/>
    </row>
    <row r="11" spans="1:7" ht="20.100000000000001" customHeight="1">
      <c r="A11" s="66" t="s">
        <v>181</v>
      </c>
      <c r="B11" s="73" t="s">
        <v>230</v>
      </c>
      <c r="C11" s="74" t="s">
        <v>172</v>
      </c>
      <c r="D11" s="66">
        <v>2</v>
      </c>
      <c r="E11" s="66" t="s">
        <v>116</v>
      </c>
      <c r="F11" s="66"/>
    </row>
    <row r="12" spans="1:7" ht="20.100000000000001" customHeight="1">
      <c r="A12" s="66" t="s">
        <v>181</v>
      </c>
      <c r="B12" s="73" t="s">
        <v>185</v>
      </c>
      <c r="C12" s="74" t="s">
        <v>172</v>
      </c>
      <c r="D12" s="66">
        <v>1</v>
      </c>
      <c r="E12" s="66" t="s">
        <v>116</v>
      </c>
      <c r="F12" s="66"/>
    </row>
    <row r="13" spans="1:7" ht="20.100000000000001" customHeight="1">
      <c r="A13" s="66" t="s">
        <v>181</v>
      </c>
      <c r="B13" s="73" t="s">
        <v>186</v>
      </c>
      <c r="C13" s="74" t="s">
        <v>172</v>
      </c>
      <c r="D13" s="66">
        <v>1</v>
      </c>
      <c r="E13" s="66" t="s">
        <v>116</v>
      </c>
      <c r="F13" s="66"/>
    </row>
    <row r="14" spans="1:7" ht="20.100000000000001" customHeight="1">
      <c r="A14" s="66" t="s">
        <v>181</v>
      </c>
      <c r="B14" s="73" t="s">
        <v>187</v>
      </c>
      <c r="C14" s="74" t="s">
        <v>172</v>
      </c>
      <c r="D14" s="66">
        <v>1</v>
      </c>
      <c r="E14" s="66" t="s">
        <v>116</v>
      </c>
      <c r="F14" s="66"/>
    </row>
    <row r="15" spans="1:7" ht="20.100000000000001" customHeight="1" thickBot="1">
      <c r="A15" s="68" t="s">
        <v>181</v>
      </c>
      <c r="B15" s="75" t="s">
        <v>231</v>
      </c>
      <c r="C15" s="76" t="s">
        <v>172</v>
      </c>
      <c r="D15" s="77">
        <v>1</v>
      </c>
      <c r="E15" s="68" t="s">
        <v>116</v>
      </c>
      <c r="F15" s="78"/>
    </row>
    <row r="16" spans="1:7" ht="20.100000000000001" customHeight="1">
      <c r="A16" s="79" t="s">
        <v>226</v>
      </c>
      <c r="B16" s="80" t="s">
        <v>228</v>
      </c>
      <c r="C16" s="79" t="s">
        <v>173</v>
      </c>
      <c r="D16" s="81">
        <v>11</v>
      </c>
      <c r="E16" s="81" t="s">
        <v>116</v>
      </c>
      <c r="F16" s="82"/>
    </row>
    <row r="17" spans="1:6" ht="20.100000000000001" customHeight="1">
      <c r="A17" s="83" t="s">
        <v>226</v>
      </c>
      <c r="B17" s="84" t="s">
        <v>279</v>
      </c>
      <c r="C17" s="83" t="s">
        <v>173</v>
      </c>
      <c r="D17" s="83">
        <v>3</v>
      </c>
      <c r="E17" s="83" t="s">
        <v>116</v>
      </c>
      <c r="F17" s="85"/>
    </row>
    <row r="18" spans="1:6" ht="20.100000000000001" customHeight="1">
      <c r="A18" s="83" t="s">
        <v>226</v>
      </c>
      <c r="B18" s="84" t="s">
        <v>176</v>
      </c>
      <c r="C18" s="83" t="s">
        <v>173</v>
      </c>
      <c r="D18" s="83">
        <v>8</v>
      </c>
      <c r="E18" s="83" t="s">
        <v>116</v>
      </c>
      <c r="F18" s="85"/>
    </row>
    <row r="19" spans="1:6" ht="20.100000000000001" customHeight="1">
      <c r="A19" s="83" t="s">
        <v>226</v>
      </c>
      <c r="B19" s="84" t="s">
        <v>229</v>
      </c>
      <c r="C19" s="81" t="s">
        <v>173</v>
      </c>
      <c r="D19" s="83">
        <v>4</v>
      </c>
      <c r="E19" s="83" t="s">
        <v>116</v>
      </c>
      <c r="F19" s="85"/>
    </row>
    <row r="20" spans="1:6" ht="20.100000000000001" customHeight="1">
      <c r="A20" s="83" t="s">
        <v>226</v>
      </c>
      <c r="B20" s="84" t="s">
        <v>232</v>
      </c>
      <c r="C20" s="81" t="s">
        <v>173</v>
      </c>
      <c r="D20" s="83">
        <v>1</v>
      </c>
      <c r="E20" s="83" t="s">
        <v>116</v>
      </c>
      <c r="F20" s="85"/>
    </row>
    <row r="21" spans="1:6" ht="20.100000000000001" customHeight="1">
      <c r="A21" s="83" t="s">
        <v>226</v>
      </c>
      <c r="B21" s="84" t="s">
        <v>290</v>
      </c>
      <c r="C21" s="81" t="s">
        <v>173</v>
      </c>
      <c r="D21" s="83">
        <v>2</v>
      </c>
      <c r="E21" s="83" t="s">
        <v>116</v>
      </c>
      <c r="F21" s="85"/>
    </row>
    <row r="22" spans="1:6" ht="20.100000000000001" customHeight="1" thickBot="1">
      <c r="A22" s="86" t="s">
        <v>226</v>
      </c>
      <c r="B22" s="87" t="s">
        <v>291</v>
      </c>
      <c r="C22" s="86" t="s">
        <v>173</v>
      </c>
      <c r="D22" s="86">
        <v>2</v>
      </c>
      <c r="E22" s="86" t="s">
        <v>116</v>
      </c>
      <c r="F22" s="88"/>
    </row>
    <row r="23" spans="1:6" ht="20.100000000000001" customHeight="1">
      <c r="A23" s="89" t="s">
        <v>227</v>
      </c>
      <c r="B23" s="90" t="s">
        <v>178</v>
      </c>
      <c r="C23" s="91" t="s">
        <v>173</v>
      </c>
      <c r="D23" s="91">
        <v>4</v>
      </c>
      <c r="E23" s="91" t="s">
        <v>116</v>
      </c>
      <c r="F23" s="92"/>
    </row>
    <row r="24" spans="1:6" ht="20.100000000000001" customHeight="1">
      <c r="A24" s="93" t="s">
        <v>227</v>
      </c>
      <c r="B24" s="94" t="s">
        <v>180</v>
      </c>
      <c r="C24" s="91" t="s">
        <v>173</v>
      </c>
      <c r="D24" s="95">
        <v>1</v>
      </c>
      <c r="E24" s="95" t="s">
        <v>116</v>
      </c>
      <c r="F24" s="96"/>
    </row>
    <row r="25" spans="1:6" ht="20.100000000000001" customHeight="1">
      <c r="A25" s="93" t="s">
        <v>227</v>
      </c>
      <c r="B25" s="94" t="s">
        <v>179</v>
      </c>
      <c r="C25" s="91" t="s">
        <v>173</v>
      </c>
      <c r="D25" s="95">
        <v>2</v>
      </c>
      <c r="E25" s="95" t="s">
        <v>116</v>
      </c>
      <c r="F25" s="96"/>
    </row>
    <row r="26" spans="1:6" ht="20.100000000000001" customHeight="1" thickBot="1">
      <c r="A26" s="93" t="s">
        <v>227</v>
      </c>
      <c r="B26" s="94" t="s">
        <v>177</v>
      </c>
      <c r="C26" s="95" t="s">
        <v>173</v>
      </c>
      <c r="D26" s="97">
        <v>3</v>
      </c>
      <c r="E26" s="95" t="s">
        <v>116</v>
      </c>
      <c r="F26" s="96"/>
    </row>
    <row r="27" spans="1:6" ht="15.75" thickBot="1">
      <c r="A27" s="98"/>
      <c r="B27" s="99"/>
      <c r="C27" s="98"/>
      <c r="D27" s="100">
        <f>SUM(D2:D26)</f>
        <v>97</v>
      </c>
      <c r="E27" s="98"/>
      <c r="F27" s="101"/>
    </row>
    <row r="28" spans="1:6">
      <c r="A28" s="21"/>
      <c r="B28" s="21"/>
      <c r="C28" s="21"/>
      <c r="D28" s="21"/>
      <c r="E28" s="21"/>
      <c r="F28" s="21"/>
    </row>
    <row r="29" spans="1:6">
      <c r="D29">
        <f>SUM(D2:D15,D23:D26)</f>
        <v>66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E18" sqref="E18"/>
    </sheetView>
  </sheetViews>
  <sheetFormatPr defaultRowHeight="15"/>
  <cols>
    <col min="1" max="1" width="14.42578125" customWidth="1"/>
    <col min="2" max="2" width="45.85546875" customWidth="1"/>
    <col min="3" max="3" width="15.5703125" customWidth="1"/>
    <col min="4" max="5" width="12.28515625" customWidth="1"/>
    <col min="6" max="7" width="30.85546875" customWidth="1"/>
  </cols>
  <sheetData>
    <row r="1" spans="1:7" s="16" customFormat="1" ht="49.5" customHeight="1">
      <c r="A1" s="102" t="s">
        <v>190</v>
      </c>
      <c r="B1" s="103" t="s">
        <v>189</v>
      </c>
      <c r="C1" s="102" t="s">
        <v>188</v>
      </c>
      <c r="D1" s="104" t="s">
        <v>193</v>
      </c>
      <c r="E1" s="105" t="s">
        <v>191</v>
      </c>
      <c r="F1" s="105" t="s">
        <v>192</v>
      </c>
      <c r="G1" s="20"/>
    </row>
    <row r="2" spans="1:7" s="16" customFormat="1" ht="18" customHeight="1">
      <c r="A2" s="106" t="s">
        <v>250</v>
      </c>
      <c r="B2" s="107" t="s">
        <v>251</v>
      </c>
      <c r="C2" s="108" t="s">
        <v>136</v>
      </c>
      <c r="D2" s="104">
        <v>7</v>
      </c>
      <c r="E2" s="105" t="s">
        <v>116</v>
      </c>
      <c r="F2" s="105"/>
      <c r="G2" s="20"/>
    </row>
    <row r="3" spans="1:7" s="16" customFormat="1" ht="18" customHeight="1" thickBot="1">
      <c r="A3" s="109" t="s">
        <v>250</v>
      </c>
      <c r="B3" s="110" t="s">
        <v>252</v>
      </c>
      <c r="C3" s="111" t="s">
        <v>136</v>
      </c>
      <c r="D3" s="112">
        <v>4</v>
      </c>
      <c r="E3" s="113" t="s">
        <v>116</v>
      </c>
      <c r="F3" s="113"/>
      <c r="G3" s="20"/>
    </row>
    <row r="4" spans="1:7" ht="18" customHeight="1">
      <c r="A4" s="114" t="s">
        <v>238</v>
      </c>
      <c r="B4" s="115" t="s">
        <v>135</v>
      </c>
      <c r="C4" s="116" t="s">
        <v>136</v>
      </c>
      <c r="D4" s="117">
        <v>10</v>
      </c>
      <c r="E4" s="105" t="s">
        <v>116</v>
      </c>
      <c r="F4" s="118"/>
      <c r="G4" s="20"/>
    </row>
    <row r="5" spans="1:7" ht="18" customHeight="1">
      <c r="A5" s="106" t="s">
        <v>239</v>
      </c>
      <c r="B5" s="27" t="s">
        <v>137</v>
      </c>
      <c r="C5" s="108" t="s">
        <v>136</v>
      </c>
      <c r="D5" s="119">
        <v>1</v>
      </c>
      <c r="E5" s="105" t="s">
        <v>116</v>
      </c>
      <c r="F5" s="120"/>
      <c r="G5" s="20"/>
    </row>
    <row r="6" spans="1:7" ht="18" customHeight="1">
      <c r="A6" s="106" t="s">
        <v>240</v>
      </c>
      <c r="B6" s="127" t="s">
        <v>233</v>
      </c>
      <c r="C6" s="108" t="s">
        <v>136</v>
      </c>
      <c r="D6" s="119">
        <v>4</v>
      </c>
      <c r="E6" s="105" t="s">
        <v>116</v>
      </c>
      <c r="F6" s="121"/>
      <c r="G6" s="20"/>
    </row>
    <row r="7" spans="1:7" ht="18" customHeight="1">
      <c r="A7" s="106" t="s">
        <v>241</v>
      </c>
      <c r="B7" s="127" t="s">
        <v>234</v>
      </c>
      <c r="C7" s="108" t="s">
        <v>136</v>
      </c>
      <c r="D7" s="119">
        <v>1</v>
      </c>
      <c r="E7" s="105" t="s">
        <v>116</v>
      </c>
      <c r="F7" s="121"/>
      <c r="G7" s="20"/>
    </row>
    <row r="8" spans="1:7" ht="18" customHeight="1">
      <c r="A8" s="106" t="s">
        <v>242</v>
      </c>
      <c r="B8" s="127" t="s">
        <v>235</v>
      </c>
      <c r="C8" s="108" t="s">
        <v>136</v>
      </c>
      <c r="D8" s="119">
        <v>1</v>
      </c>
      <c r="E8" s="105" t="s">
        <v>116</v>
      </c>
      <c r="F8" s="121"/>
      <c r="G8" s="20"/>
    </row>
    <row r="9" spans="1:7" ht="18" customHeight="1">
      <c r="A9" s="106" t="s">
        <v>243</v>
      </c>
      <c r="B9" s="127" t="s">
        <v>236</v>
      </c>
      <c r="C9" s="108" t="s">
        <v>136</v>
      </c>
      <c r="D9" s="119">
        <v>3</v>
      </c>
      <c r="E9" s="105" t="s">
        <v>116</v>
      </c>
      <c r="F9" s="121"/>
      <c r="G9" s="20"/>
    </row>
    <row r="10" spans="1:7" ht="18" customHeight="1">
      <c r="A10" s="106" t="s">
        <v>244</v>
      </c>
      <c r="B10" s="127" t="s">
        <v>138</v>
      </c>
      <c r="C10" s="108" t="s">
        <v>136</v>
      </c>
      <c r="D10" s="119">
        <v>1</v>
      </c>
      <c r="E10" s="105" t="s">
        <v>116</v>
      </c>
      <c r="F10" s="121"/>
      <c r="G10" s="20"/>
    </row>
    <row r="11" spans="1:7" ht="18" customHeight="1" thickBot="1">
      <c r="A11" s="109" t="s">
        <v>245</v>
      </c>
      <c r="B11" s="110" t="s">
        <v>237</v>
      </c>
      <c r="C11" s="111" t="s">
        <v>136</v>
      </c>
      <c r="D11" s="111">
        <v>6</v>
      </c>
      <c r="E11" s="113" t="s">
        <v>116</v>
      </c>
      <c r="F11" s="122"/>
      <c r="G11" s="20"/>
    </row>
    <row r="12" spans="1:7" ht="18" customHeight="1">
      <c r="A12" s="114" t="s">
        <v>246</v>
      </c>
      <c r="B12" s="27" t="s">
        <v>248</v>
      </c>
      <c r="C12" s="108" t="s">
        <v>136</v>
      </c>
      <c r="D12" s="108">
        <v>9</v>
      </c>
      <c r="E12" s="105" t="s">
        <v>116</v>
      </c>
      <c r="F12" s="123"/>
      <c r="G12" s="20"/>
    </row>
    <row r="13" spans="1:7" ht="18" customHeight="1" thickBot="1">
      <c r="A13" s="106" t="s">
        <v>247</v>
      </c>
      <c r="B13" s="27" t="s">
        <v>249</v>
      </c>
      <c r="C13" s="108" t="s">
        <v>136</v>
      </c>
      <c r="D13" s="128">
        <v>7</v>
      </c>
      <c r="E13" s="105" t="s">
        <v>116</v>
      </c>
      <c r="F13" s="121"/>
      <c r="G13" s="20"/>
    </row>
    <row r="14" spans="1:7" ht="18" customHeight="1" thickBot="1">
      <c r="A14" s="124"/>
      <c r="B14" s="124"/>
      <c r="C14" s="124"/>
      <c r="D14" s="125">
        <f>SUM(D2:D13)</f>
        <v>54</v>
      </c>
      <c r="E14" s="126"/>
      <c r="F14" s="12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B16" sqref="B16"/>
    </sheetView>
  </sheetViews>
  <sheetFormatPr defaultRowHeight="15"/>
  <cols>
    <col min="1" max="1" width="14.42578125" customWidth="1"/>
    <col min="2" max="2" width="44" customWidth="1"/>
    <col min="3" max="3" width="15.140625" customWidth="1"/>
    <col min="4" max="4" width="12.42578125" customWidth="1"/>
    <col min="5" max="5" width="12.5703125" customWidth="1"/>
    <col min="6" max="6" width="31.28515625" customWidth="1"/>
  </cols>
  <sheetData>
    <row r="1" spans="1:6" s="16" customFormat="1" ht="49.5" customHeight="1">
      <c r="A1" s="102" t="s">
        <v>190</v>
      </c>
      <c r="B1" s="103" t="s">
        <v>189</v>
      </c>
      <c r="C1" s="102" t="s">
        <v>188</v>
      </c>
      <c r="D1" s="104" t="s">
        <v>193</v>
      </c>
      <c r="E1" s="129" t="s">
        <v>191</v>
      </c>
      <c r="F1" s="129" t="s">
        <v>192</v>
      </c>
    </row>
    <row r="2" spans="1:6" s="16" customFormat="1" ht="20.100000000000001" customHeight="1">
      <c r="A2" s="102" t="s">
        <v>256</v>
      </c>
      <c r="B2" s="107" t="s">
        <v>139</v>
      </c>
      <c r="C2" s="119" t="s">
        <v>140</v>
      </c>
      <c r="D2" s="105">
        <v>8</v>
      </c>
      <c r="E2" s="108" t="s">
        <v>124</v>
      </c>
      <c r="F2" s="105"/>
    </row>
    <row r="3" spans="1:6" ht="20.100000000000001" customHeight="1">
      <c r="A3" s="106" t="s">
        <v>256</v>
      </c>
      <c r="B3" s="27" t="s">
        <v>141</v>
      </c>
      <c r="C3" s="119" t="s">
        <v>140</v>
      </c>
      <c r="D3" s="130">
        <v>4</v>
      </c>
      <c r="E3" s="103" t="s">
        <v>112</v>
      </c>
      <c r="F3" s="130"/>
    </row>
    <row r="4" spans="1:6" ht="20.100000000000001" customHeight="1">
      <c r="A4" s="102" t="s">
        <v>256</v>
      </c>
      <c r="B4" s="26" t="s">
        <v>142</v>
      </c>
      <c r="C4" s="108" t="s">
        <v>265</v>
      </c>
      <c r="D4" s="116">
        <v>2</v>
      </c>
      <c r="E4" s="108" t="s">
        <v>124</v>
      </c>
      <c r="F4" s="116"/>
    </row>
    <row r="5" spans="1:6" ht="20.100000000000001" customHeight="1">
      <c r="A5" s="106" t="s">
        <v>256</v>
      </c>
      <c r="B5" s="26" t="s">
        <v>257</v>
      </c>
      <c r="C5" s="108" t="s">
        <v>265</v>
      </c>
      <c r="D5" s="108">
        <v>1</v>
      </c>
      <c r="E5" s="103" t="s">
        <v>112</v>
      </c>
      <c r="F5" s="108"/>
    </row>
    <row r="6" spans="1:6" ht="20.100000000000001" customHeight="1" thickBot="1">
      <c r="A6" s="131" t="s">
        <v>256</v>
      </c>
      <c r="B6" s="228" t="s">
        <v>258</v>
      </c>
      <c r="C6" s="111" t="s">
        <v>265</v>
      </c>
      <c r="D6" s="111">
        <v>1</v>
      </c>
      <c r="E6" s="111" t="s">
        <v>124</v>
      </c>
      <c r="F6" s="111"/>
    </row>
    <row r="7" spans="1:6" ht="20.100000000000001" customHeight="1">
      <c r="A7" s="132" t="s">
        <v>264</v>
      </c>
      <c r="B7" s="229" t="s">
        <v>263</v>
      </c>
      <c r="C7" s="116" t="s">
        <v>265</v>
      </c>
      <c r="D7" s="116">
        <v>6</v>
      </c>
      <c r="E7" s="133" t="s">
        <v>112</v>
      </c>
      <c r="F7" s="116"/>
    </row>
    <row r="8" spans="1:6" ht="20.100000000000001" customHeight="1">
      <c r="A8" s="132" t="s">
        <v>264</v>
      </c>
      <c r="B8" s="229" t="s">
        <v>259</v>
      </c>
      <c r="C8" s="108" t="s">
        <v>140</v>
      </c>
      <c r="D8" s="116">
        <v>2</v>
      </c>
      <c r="E8" s="108" t="s">
        <v>124</v>
      </c>
      <c r="F8" s="116"/>
    </row>
    <row r="9" spans="1:6" ht="20.100000000000001" customHeight="1">
      <c r="A9" s="132" t="s">
        <v>264</v>
      </c>
      <c r="B9" s="26" t="s">
        <v>260</v>
      </c>
      <c r="C9" s="108" t="s">
        <v>140</v>
      </c>
      <c r="D9" s="108">
        <v>3</v>
      </c>
      <c r="E9" s="108" t="s">
        <v>124</v>
      </c>
      <c r="F9" s="108"/>
    </row>
    <row r="10" spans="1:6" ht="20.100000000000001" customHeight="1">
      <c r="A10" s="132" t="s">
        <v>264</v>
      </c>
      <c r="B10" s="230" t="s">
        <v>261</v>
      </c>
      <c r="C10" s="103" t="s">
        <v>140</v>
      </c>
      <c r="D10" s="103">
        <v>1</v>
      </c>
      <c r="E10" s="103" t="s">
        <v>112</v>
      </c>
      <c r="F10" s="103"/>
    </row>
    <row r="11" spans="1:6" ht="20.100000000000001" customHeight="1" thickBot="1">
      <c r="A11" s="113" t="s">
        <v>264</v>
      </c>
      <c r="B11" s="231" t="s">
        <v>262</v>
      </c>
      <c r="C11" s="134" t="s">
        <v>140</v>
      </c>
      <c r="D11" s="134">
        <v>3</v>
      </c>
      <c r="E11" s="135" t="s">
        <v>124</v>
      </c>
      <c r="F11" s="134"/>
    </row>
    <row r="12" spans="1:6" ht="30.75" customHeight="1" thickBot="1">
      <c r="A12" s="136" t="s">
        <v>270</v>
      </c>
      <c r="B12" s="232" t="s">
        <v>266</v>
      </c>
      <c r="C12" s="137" t="s">
        <v>269</v>
      </c>
      <c r="D12" s="137">
        <v>10</v>
      </c>
      <c r="E12" s="137" t="s">
        <v>112</v>
      </c>
      <c r="F12" s="137"/>
    </row>
    <row r="13" spans="1:6" ht="20.100000000000001" customHeight="1">
      <c r="A13" s="132" t="s">
        <v>271</v>
      </c>
      <c r="B13" s="233" t="s">
        <v>267</v>
      </c>
      <c r="C13" s="118" t="s">
        <v>269</v>
      </c>
      <c r="D13" s="116">
        <v>4</v>
      </c>
      <c r="E13" s="116" t="s">
        <v>124</v>
      </c>
      <c r="F13" s="116"/>
    </row>
    <row r="14" spans="1:6" ht="20.100000000000001" customHeight="1">
      <c r="A14" s="132" t="s">
        <v>271</v>
      </c>
      <c r="B14" s="233" t="s">
        <v>268</v>
      </c>
      <c r="C14" s="130" t="s">
        <v>269</v>
      </c>
      <c r="D14" s="116">
        <v>2</v>
      </c>
      <c r="E14" s="103" t="s">
        <v>112</v>
      </c>
      <c r="F14" s="116"/>
    </row>
    <row r="15" spans="1:6" ht="31.5" customHeight="1">
      <c r="A15" s="138" t="s">
        <v>271</v>
      </c>
      <c r="B15" s="230" t="s">
        <v>280</v>
      </c>
      <c r="C15" s="139" t="s">
        <v>269</v>
      </c>
      <c r="D15" s="103">
        <v>3</v>
      </c>
      <c r="E15" s="108" t="s">
        <v>124</v>
      </c>
      <c r="F15" s="103"/>
    </row>
    <row r="16" spans="1:6" ht="20.100000000000001" customHeight="1" thickBot="1">
      <c r="A16" s="105" t="s">
        <v>271</v>
      </c>
      <c r="B16" s="234" t="s">
        <v>272</v>
      </c>
      <c r="C16" s="130" t="s">
        <v>269</v>
      </c>
      <c r="D16" s="140">
        <v>2</v>
      </c>
      <c r="E16" s="141" t="s">
        <v>124</v>
      </c>
      <c r="F16" s="61"/>
    </row>
    <row r="17" spans="1:6" ht="15.75" thickBot="1">
      <c r="A17" s="124"/>
      <c r="B17" s="124"/>
      <c r="C17" s="124"/>
      <c r="D17" s="125">
        <f>SUM(D2:D16)</f>
        <v>52</v>
      </c>
      <c r="E17" s="142"/>
      <c r="F17" s="124"/>
    </row>
    <row r="18" spans="1:6">
      <c r="D18" s="21"/>
      <c r="E18" s="21"/>
    </row>
    <row r="19" spans="1:6">
      <c r="B19" s="21"/>
      <c r="D19" s="21"/>
      <c r="E19" s="21"/>
    </row>
    <row r="20" spans="1:6">
      <c r="D20" s="54"/>
      <c r="E20" s="2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C9" sqref="C9"/>
    </sheetView>
  </sheetViews>
  <sheetFormatPr defaultRowHeight="15"/>
  <cols>
    <col min="1" max="1" width="14" customWidth="1"/>
    <col min="2" max="2" width="42.42578125" customWidth="1"/>
    <col min="3" max="3" width="16.42578125" customWidth="1"/>
    <col min="4" max="4" width="13.140625" customWidth="1"/>
    <col min="5" max="5" width="12.5703125" customWidth="1"/>
    <col min="6" max="6" width="29.85546875" customWidth="1"/>
    <col min="7" max="7" width="41.42578125" customWidth="1"/>
  </cols>
  <sheetData>
    <row r="1" spans="1:7" s="16" customFormat="1" ht="49.5" customHeight="1">
      <c r="A1" s="102" t="s">
        <v>190</v>
      </c>
      <c r="B1" s="103" t="s">
        <v>189</v>
      </c>
      <c r="C1" s="102" t="s">
        <v>188</v>
      </c>
      <c r="D1" s="104" t="s">
        <v>193</v>
      </c>
      <c r="E1" s="105" t="s">
        <v>191</v>
      </c>
      <c r="F1" s="105" t="s">
        <v>192</v>
      </c>
      <c r="G1" s="20"/>
    </row>
    <row r="2" spans="1:7">
      <c r="A2" s="106" t="s">
        <v>275</v>
      </c>
      <c r="B2" s="27" t="s">
        <v>273</v>
      </c>
      <c r="C2" s="108" t="s">
        <v>111</v>
      </c>
      <c r="D2" s="108">
        <v>8</v>
      </c>
      <c r="E2" s="108" t="s">
        <v>116</v>
      </c>
      <c r="F2" s="123"/>
      <c r="G2" s="20"/>
    </row>
    <row r="3" spans="1:7" ht="15.75" thickBot="1">
      <c r="A3" s="109" t="s">
        <v>275</v>
      </c>
      <c r="B3" s="110" t="s">
        <v>274</v>
      </c>
      <c r="C3" s="111" t="s">
        <v>111</v>
      </c>
      <c r="D3" s="111">
        <v>5</v>
      </c>
      <c r="E3" s="111" t="s">
        <v>116</v>
      </c>
      <c r="F3" s="122"/>
      <c r="G3" s="20"/>
    </row>
    <row r="4" spans="1:7">
      <c r="A4" s="143" t="s">
        <v>278</v>
      </c>
      <c r="B4" s="144" t="s">
        <v>276</v>
      </c>
      <c r="C4" s="133" t="s">
        <v>111</v>
      </c>
      <c r="D4" s="118">
        <v>3</v>
      </c>
      <c r="E4" s="103" t="s">
        <v>116</v>
      </c>
      <c r="F4" s="118"/>
      <c r="G4" s="20"/>
    </row>
    <row r="5" spans="1:7" ht="15.75" thickBot="1">
      <c r="A5" s="145" t="s">
        <v>278</v>
      </c>
      <c r="B5" s="146" t="s">
        <v>277</v>
      </c>
      <c r="C5" s="130" t="s">
        <v>111</v>
      </c>
      <c r="D5" s="139">
        <v>2</v>
      </c>
      <c r="E5" s="130" t="s">
        <v>116</v>
      </c>
      <c r="F5" s="130"/>
      <c r="G5" s="20"/>
    </row>
    <row r="6" spans="1:7" ht="15.75" thickBot="1">
      <c r="A6" s="124"/>
      <c r="B6" s="124"/>
      <c r="C6" s="124"/>
      <c r="D6" s="125">
        <f>SUM(D2:D5)</f>
        <v>18</v>
      </c>
      <c r="E6" s="126"/>
      <c r="F6" s="124"/>
    </row>
    <row r="13" spans="1:7">
      <c r="B1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LISTA</vt:lpstr>
      <vt:lpstr>Zlot Czł.Klubu</vt:lpstr>
      <vt:lpstr>Pow. Wiosny</vt:lpstr>
      <vt:lpstr>Wehikuł </vt:lpstr>
      <vt:lpstr>Jub. Zlot Abs.</vt:lpstr>
      <vt:lpstr>TATRY</vt:lpstr>
      <vt:lpstr>Złoty Liść</vt:lpstr>
      <vt:lpstr>TRAMP</vt:lpstr>
      <vt:lpstr>Andrzejki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pagol</cp:lastModifiedBy>
  <cp:revision/>
  <dcterms:created xsi:type="dcterms:W3CDTF">2023-01-22T21:23:49Z</dcterms:created>
  <dcterms:modified xsi:type="dcterms:W3CDTF">2024-01-25T22:33:04Z</dcterms:modified>
  <cp:category/>
  <cp:contentStatus/>
</cp:coreProperties>
</file>