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0" yWindow="-195" windowWidth="9720" windowHeight="10935" tabRatio="877"/>
  </bookViews>
  <sheets>
    <sheet name="LISTA" sheetId="12" r:id="rId1"/>
    <sheet name="Zlot pand." sheetId="14" r:id="rId2"/>
    <sheet name="Zlot Abs. Wierchomla" sheetId="13" r:id="rId3"/>
    <sheet name="Zlot Czł.Władz" sheetId="8" r:id="rId4"/>
    <sheet name="WEHIKUŁ" sheetId="4" r:id="rId5"/>
    <sheet name="Zlot Abs." sheetId="15" r:id="rId6"/>
    <sheet name="TATRY" sheetId="9" r:id="rId7"/>
    <sheet name="ZŁOTY LIŚĆ" sheetId="3" r:id="rId8"/>
    <sheet name="TRAMP" sheetId="7" r:id="rId9"/>
    <sheet name="ANDRZEJKI" sheetId="11" r:id="rId10"/>
  </sheets>
  <calcPr calcId="125725"/>
</workbook>
</file>

<file path=xl/calcChain.xml><?xml version="1.0" encoding="utf-8"?>
<calcChain xmlns="http://schemas.openxmlformats.org/spreadsheetml/2006/main">
  <c r="R5" i="12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T55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4"/>
  <c r="N58" l="1"/>
  <c r="N59"/>
  <c r="H55"/>
  <c r="D4" i="15"/>
  <c r="D30" i="9"/>
  <c r="N6" i="12" l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"/>
  <c r="N4"/>
  <c r="D5" i="11"/>
  <c r="D13" i="7"/>
  <c r="D12" i="3"/>
  <c r="D8" i="4"/>
  <c r="D7" i="8"/>
  <c r="D7" i="13"/>
  <c r="D7" i="14"/>
  <c r="Q5" i="12" l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4"/>
  <c r="R4" s="1"/>
  <c r="P62" l="1"/>
  <c r="O55"/>
  <c r="L55"/>
  <c r="K55"/>
  <c r="J55"/>
  <c r="U55" s="1"/>
  <c r="I55"/>
  <c r="G55"/>
  <c r="F55"/>
  <c r="E55"/>
  <c r="D55"/>
  <c r="N55" l="1"/>
  <c r="R64"/>
  <c r="R69"/>
  <c r="R63"/>
  <c r="R65"/>
  <c r="R67" l="1"/>
  <c r="R66"/>
  <c r="R62"/>
  <c r="R70"/>
  <c r="R71" l="1"/>
  <c r="C5" i="4"/>
  <c r="C6" s="1"/>
  <c r="C7" s="1"/>
  <c r="A5"/>
  <c r="A6" s="1"/>
  <c r="A7" s="1"/>
  <c r="E4"/>
  <c r="E5" s="1"/>
  <c r="E6" s="1"/>
  <c r="E7" s="1"/>
</calcChain>
</file>

<file path=xl/sharedStrings.xml><?xml version="1.0" encoding="utf-8"?>
<sst xmlns="http://schemas.openxmlformats.org/spreadsheetml/2006/main" count="510" uniqueCount="237">
  <si>
    <t>Razem imprez</t>
  </si>
  <si>
    <t>tak</t>
  </si>
  <si>
    <t>Lp.</t>
  </si>
  <si>
    <t>Imię i nazwisko</t>
  </si>
  <si>
    <t>Klasa</t>
  </si>
  <si>
    <t>Ks. GOT</t>
  </si>
  <si>
    <t>Odznaka GOT</t>
  </si>
  <si>
    <t>nadw. pkt.</t>
  </si>
  <si>
    <t>posiadana</t>
  </si>
  <si>
    <t>zdobyta</t>
  </si>
  <si>
    <t>Szymon Adamczyk</t>
  </si>
  <si>
    <t>Bartosz Lech</t>
  </si>
  <si>
    <t>Krystian Pilas</t>
  </si>
  <si>
    <t>Marcin Zwierzyński</t>
  </si>
  <si>
    <t>Miłosz Chlebuś</t>
  </si>
  <si>
    <t>Dawid Beściak</t>
  </si>
  <si>
    <t>Filip Macheta</t>
  </si>
  <si>
    <t>Tytys Światłowski</t>
  </si>
  <si>
    <t>pop</t>
  </si>
  <si>
    <t>Krzysztof Nytko</t>
  </si>
  <si>
    <t>br</t>
  </si>
  <si>
    <t>Klaudia Nytko</t>
  </si>
  <si>
    <t>Filip Kostecki</t>
  </si>
  <si>
    <t>Marek Gasiciel</t>
  </si>
  <si>
    <t>Kacper Banaś</t>
  </si>
  <si>
    <t>Paweł Golec</t>
  </si>
  <si>
    <t>nauczyciel</t>
  </si>
  <si>
    <t>zł</t>
  </si>
  <si>
    <t>Adrian Darłak</t>
  </si>
  <si>
    <t>absolwent</t>
  </si>
  <si>
    <t>sr</t>
  </si>
  <si>
    <t>Michał Niemiec</t>
  </si>
  <si>
    <t>Emanuel Smołucha</t>
  </si>
  <si>
    <t>Magdalena Smosna</t>
  </si>
  <si>
    <t>razem</t>
  </si>
  <si>
    <t>o</t>
  </si>
  <si>
    <t>pop+br</t>
  </si>
  <si>
    <t>za wytrw.</t>
  </si>
  <si>
    <t xml:space="preserve"> </t>
  </si>
  <si>
    <t>Magdalena Stec</t>
  </si>
  <si>
    <t>Konrad Pikul</t>
  </si>
  <si>
    <t>Marta Mleczko</t>
  </si>
  <si>
    <t>Maciej Zygmunt</t>
  </si>
  <si>
    <t>Jakub Wzorek</t>
  </si>
  <si>
    <t>Karolina Gawełczyk</t>
  </si>
  <si>
    <t>Jan Kiełbania</t>
  </si>
  <si>
    <t>Patrycja Słomka</t>
  </si>
  <si>
    <t>Kacper Barwacz</t>
  </si>
  <si>
    <t>Sebastian Bieś</t>
  </si>
  <si>
    <t xml:space="preserve">Emilia Kardaś  </t>
  </si>
  <si>
    <t xml:space="preserve">Justyna Pytel </t>
  </si>
  <si>
    <t>Jan Witek</t>
  </si>
  <si>
    <t>pop -b.ks.</t>
  </si>
  <si>
    <t>br -b.ks.</t>
  </si>
  <si>
    <t>BW.02</t>
  </si>
  <si>
    <t>Kornuty – Magura Wątkowska</t>
  </si>
  <si>
    <t>Prz. nad Porębą - Jagodna</t>
  </si>
  <si>
    <t>S.15</t>
  </si>
  <si>
    <t>Jagodna - Prz. Spalona Schr. PTTK</t>
  </si>
  <si>
    <t>Schr. PTTK pod Muflonem - Wzgórze Rozalii</t>
  </si>
  <si>
    <t>Wzgórze Rozalii - Duszniki Zdrój</t>
  </si>
  <si>
    <t>Duszniki Zdrój - Schr. PTTK Pod Muflonem</t>
  </si>
  <si>
    <t>Schr. PTTK pod Muflonem - Duszniki Zdrój</t>
  </si>
  <si>
    <t>Duszniki Zdrój - Kozia Hala</t>
  </si>
  <si>
    <t>Kozia Hala - Podgórze</t>
  </si>
  <si>
    <t>Podgórze - Sołtysia Kopa</t>
  </si>
  <si>
    <t>Sołtysia Kopa - Orlica</t>
  </si>
  <si>
    <t>Orlica - Schr. PTTK Zieleniec</t>
  </si>
  <si>
    <t>BZ.06</t>
  </si>
  <si>
    <t>Wysowa-Zdrój -  Cigelka</t>
  </si>
  <si>
    <t>Cigelka - Ostry Wierch</t>
  </si>
  <si>
    <t>Ostry Wierch - Lackowa</t>
  </si>
  <si>
    <t xml:space="preserve">Prz. Widoma - Kamionna  </t>
  </si>
  <si>
    <t>BZ.09</t>
  </si>
  <si>
    <t>Radziejowa - Wielki Rogacz</t>
  </si>
  <si>
    <t>Wielki Rogacz - Niemcowa</t>
  </si>
  <si>
    <t>Niemcowa - Piwniczna Zdrój</t>
  </si>
  <si>
    <t>Rytro - Polana Konieczna</t>
  </si>
  <si>
    <t>Polana Konieczna - Schr. PTTK Prechyba</t>
  </si>
  <si>
    <t>Schr. PTTK Przechyba - Radziejowa</t>
  </si>
  <si>
    <t>Rezerwat Kornuty – Kornuty</t>
  </si>
  <si>
    <t>PUNKTACJA GOT 2021</t>
  </si>
  <si>
    <t>`</t>
  </si>
  <si>
    <t>Oliwia Budzik</t>
  </si>
  <si>
    <t>Tomasz Pikusa</t>
  </si>
  <si>
    <t>Gabriela Tabaczyńska</t>
  </si>
  <si>
    <t>Adrian Wajda</t>
  </si>
  <si>
    <t>Jakub Więcek</t>
  </si>
  <si>
    <t>Marceli Stańczykiewicz-Kudła</t>
  </si>
  <si>
    <t>Sebastian Hajdas</t>
  </si>
  <si>
    <t>Jakub Iwaniec</t>
  </si>
  <si>
    <t>Domiik Łabedź</t>
  </si>
  <si>
    <t>Wiktor Siwiec</t>
  </si>
  <si>
    <t>Gabriel Skruch</t>
  </si>
  <si>
    <t>Kamil Radziszewski</t>
  </si>
  <si>
    <t>Maksymilian Sobol</t>
  </si>
  <si>
    <t>Michał Piętowski-Kędra</t>
  </si>
  <si>
    <t>Maksymilian Stepek</t>
  </si>
  <si>
    <t>Wiktor Wróbel</t>
  </si>
  <si>
    <t>Oliwia Ziaja</t>
  </si>
  <si>
    <t>Kamil Skowyra</t>
  </si>
  <si>
    <t>2 TEN</t>
  </si>
  <si>
    <t>1 TEM</t>
  </si>
  <si>
    <t>1 TI</t>
  </si>
  <si>
    <t>1 TN</t>
  </si>
  <si>
    <t>2 TAT</t>
  </si>
  <si>
    <t>2 TF</t>
  </si>
  <si>
    <t>Kacper Hajduk</t>
  </si>
  <si>
    <t>Franciszek Kiełbasa</t>
  </si>
  <si>
    <t>3 T</t>
  </si>
  <si>
    <t>3 TF</t>
  </si>
  <si>
    <t>3 TT</t>
  </si>
  <si>
    <t>4 Ia</t>
  </si>
  <si>
    <t>4 E/T</t>
  </si>
  <si>
    <t>3 F</t>
  </si>
  <si>
    <t>4 Ib</t>
  </si>
  <si>
    <t>Punkty z 2020</t>
  </si>
  <si>
    <t>Jaworzyna Krynicka - Runek</t>
  </si>
  <si>
    <t>Runek - Bacówka PTTK nad Wierchomlą</t>
  </si>
  <si>
    <t>Bacówka PTTK nad Wierchomlą - Pusta Wielka</t>
  </si>
  <si>
    <t>Pusta Wielka - Żegiestów (wieś)</t>
  </si>
  <si>
    <t>Żegiestów (wieś) - Żegiestów (PKP)</t>
  </si>
  <si>
    <t>17.06.2021</t>
  </si>
  <si>
    <t>18.06.2021</t>
  </si>
  <si>
    <t>6.03.2021</t>
  </si>
  <si>
    <t>7.03.2022</t>
  </si>
  <si>
    <t>7.03.2023</t>
  </si>
  <si>
    <t>22.05.2021</t>
  </si>
  <si>
    <t>11.08.2021</t>
  </si>
  <si>
    <t>Kuźnice - Hotel PTTK Kalatówki</t>
  </si>
  <si>
    <t>Hotel PTTK Kalatówki - Schr. PTTK na Hali Kondratowej</t>
  </si>
  <si>
    <t>Schr. PTTK na Hali Kondratowej - Prz. pod Kopa Kondracką</t>
  </si>
  <si>
    <t>Prz. pod Kopa Kondracką - Kopa Kondracka</t>
  </si>
  <si>
    <t>Kopa Kondracka - Małołączniak</t>
  </si>
  <si>
    <t>T.02</t>
  </si>
  <si>
    <t>23.05.2021</t>
  </si>
  <si>
    <t>4.12.3021</t>
  </si>
  <si>
    <t>Zlot pand.</t>
  </si>
  <si>
    <t>Zlot Czł.
Władz</t>
  </si>
  <si>
    <t>Beskidzki
Wehikuł</t>
  </si>
  <si>
    <t>TATRY
+własne</t>
  </si>
  <si>
    <t>Złoty
Liść</t>
  </si>
  <si>
    <t>TRAMP</t>
  </si>
  <si>
    <t>Andrzejki</t>
  </si>
  <si>
    <t>Zlot Abs.
Wierchomla</t>
  </si>
  <si>
    <t>Data
odbycia wycieczki</t>
  </si>
  <si>
    <t>Trasa wycieczki</t>
  </si>
  <si>
    <t>Nr grupy
górskiej wg reg.
GOT PTTK</t>
  </si>
  <si>
    <t>Punktów
wg reg.
GOT PTTK</t>
  </si>
  <si>
    <t xml:space="preserve">Czy
przodownik
był obecny </t>
  </si>
  <si>
    <t>Podpis i nr legitymacji
przodownika turystyki
górskiej PTTK</t>
  </si>
  <si>
    <t>Rytro - Kordowiec; 4,3 km, 447 m</t>
  </si>
  <si>
    <t>Kordowiec - Młodów; 2,9 km</t>
  </si>
  <si>
    <t>Młodów - Rytro; 3,1 km</t>
  </si>
  <si>
    <t>Ruiny Zamku - Rytro; 1,9 km</t>
  </si>
  <si>
    <t>Rytro - Ruiny Zamku; 1,9 km 122 m</t>
  </si>
  <si>
    <t>Folusz (oczko wodne) – Diabli Kamień;  2,2 km, 167 m</t>
  </si>
  <si>
    <t>Diabli Kamień – Rezerwat Kornuty;  4,6 km, 418 m</t>
  </si>
  <si>
    <t>Wysowa-Zdrój (OWR Zacisze) - Kozie Żebro;  2 km; 277 m</t>
  </si>
  <si>
    <t>Kozie Żebro - Wysowa-Zdrój (OWR Zacisze);  4,2 km, 79 m</t>
  </si>
  <si>
    <t>Wysowa-Zdrój (OWR Zacisze) - Wysowa-Zdrój;  2,1 km</t>
  </si>
  <si>
    <t>Lackowa - Ostry Wierch</t>
  </si>
  <si>
    <t>Cigelka - Kaplica na Górze Jawor;  1 km</t>
  </si>
  <si>
    <t>Kaplica na Górze Jawor - Wysowa-Zdrój (OWR Zacisze);  4,1 km, 62 m</t>
  </si>
  <si>
    <t>Rozdziele (Schr.Mł.) - Prz. Widoma; 1,3 km; 66 m</t>
  </si>
  <si>
    <t>Magura Wątkowska – Bacówka PTTK Bartne</t>
  </si>
  <si>
    <t>2.06.2023</t>
  </si>
  <si>
    <t>Kamionna - Pasierbiec; 4 km</t>
  </si>
  <si>
    <t>Kacper Stec</t>
  </si>
  <si>
    <t>Ksawery Zelek</t>
  </si>
  <si>
    <t>Małołączniak - Krzesanica</t>
  </si>
  <si>
    <t>Krzesanica - Chda Prz.</t>
  </si>
  <si>
    <t>Chuda Prz. - Wyżnia Kira Mietusia</t>
  </si>
  <si>
    <t>Wyżnia Kira Mietusia - Kiry</t>
  </si>
  <si>
    <t>12.08.2021</t>
  </si>
  <si>
    <t>Kuźnice - Schr. PTTK na Hali Gąsienicowej</t>
  </si>
  <si>
    <t>T.01</t>
  </si>
  <si>
    <t>Schr. PTTK na Hali Gąsienicowej - Czarny Staw Gąsienicowy</t>
  </si>
  <si>
    <t xml:space="preserve">Czarny Staw Gąsienicowy - Zawrat </t>
  </si>
  <si>
    <t>Zawrat - Kozia Prz.</t>
  </si>
  <si>
    <t>Kozia Prz. - tabl. S. Bronikowskiego</t>
  </si>
  <si>
    <t>tabl. S. Bronikowskiego - Sikalawa</t>
  </si>
  <si>
    <t>Siklawa - Schr. PTTK w Dolinie PięciuStawów Polskich</t>
  </si>
  <si>
    <t>Schr. PTTK w Dolinie PięciuStawów Polskich - Wodogrzmoty Mickiewicza</t>
  </si>
  <si>
    <t>Wodogrzmoty Mickiewicza - Palenica Białczańska</t>
  </si>
  <si>
    <t>13.08.2021</t>
  </si>
  <si>
    <t>Popradske Pleso, zastavka - Popradska Polana 3,4 km 249 m</t>
  </si>
  <si>
    <t>Popradska Polana - Symbolicky Cintorin - Popradske Pleso</t>
  </si>
  <si>
    <t>Popradske Pleso - Mengusovska Dol. razc.</t>
  </si>
  <si>
    <t>Mengusovska Dol. razc. - Ch. pod Rysmi</t>
  </si>
  <si>
    <t>SK</t>
  </si>
  <si>
    <t>Ch. pod Rysmi - Rysy</t>
  </si>
  <si>
    <t>Rysy - Ch. pod Rysmi</t>
  </si>
  <si>
    <t>Ch. pod Rysmi - Mengusovska Dol. razc.</t>
  </si>
  <si>
    <t>Popradske Pleso - Razc.Trigan</t>
  </si>
  <si>
    <t>Razc. Trigan - Strbske Pleso</t>
  </si>
  <si>
    <t>Mengusovska Dol. razc. - Popradske Pleso</t>
  </si>
  <si>
    <t>24.07.2021</t>
  </si>
  <si>
    <t>Dolina Czarnego Potoku - wieża widokowa Słotwiny 2 km 241 m</t>
  </si>
  <si>
    <t>wieża widokowa Słotwiny - Dolina Czarnego Potoku 2 km</t>
  </si>
  <si>
    <t>24.07.2022</t>
  </si>
  <si>
    <t>13.08.2022</t>
  </si>
  <si>
    <t>13.08.2023</t>
  </si>
  <si>
    <t>13.08.2024</t>
  </si>
  <si>
    <t>13.08.2025</t>
  </si>
  <si>
    <t>13.08.2026</t>
  </si>
  <si>
    <t>13.08.2027</t>
  </si>
  <si>
    <t>13.08.2028</t>
  </si>
  <si>
    <t>13.08.2029</t>
  </si>
  <si>
    <t>13.08.2030</t>
  </si>
  <si>
    <t>12.08.2022</t>
  </si>
  <si>
    <t>12.08.2023</t>
  </si>
  <si>
    <t>12.08.2024</t>
  </si>
  <si>
    <t>12.08.2025</t>
  </si>
  <si>
    <t>12.08.2026</t>
  </si>
  <si>
    <t>12.08.2027</t>
  </si>
  <si>
    <t>12.08.2028</t>
  </si>
  <si>
    <t>12.08.2029</t>
  </si>
  <si>
    <t>11.08.2022</t>
  </si>
  <si>
    <t>11.08.2023</t>
  </si>
  <si>
    <t>11.08.2024</t>
  </si>
  <si>
    <t>11.08.2025</t>
  </si>
  <si>
    <t>11.08.2026</t>
  </si>
  <si>
    <t>11.08.2027</t>
  </si>
  <si>
    <t>11.08.2028</t>
  </si>
  <si>
    <t>11.08.2029</t>
  </si>
  <si>
    <t>Zlot Abs.</t>
  </si>
  <si>
    <t>x</t>
  </si>
  <si>
    <t>Razem pkt.</t>
  </si>
  <si>
    <t>pop *</t>
  </si>
  <si>
    <t>Punkty za imprezę górską w 2021</t>
  </si>
  <si>
    <t>Razem</t>
  </si>
  <si>
    <t>Zloty abs.</t>
  </si>
  <si>
    <t>Ostry Wierch - Cigielka</t>
  </si>
  <si>
    <t xml:space="preserve">6.10.2021 </t>
  </si>
  <si>
    <t>6.10.2021</t>
  </si>
  <si>
    <t>7.10.2021</t>
  </si>
</sst>
</file>

<file path=xl/styles.xml><?xml version="1.0" encoding="utf-8"?>
<styleSheet xmlns="http://schemas.openxmlformats.org/spreadsheetml/2006/main">
  <numFmts count="1">
    <numFmt numFmtId="164" formatCode="d\.m\.yyyy"/>
  </numFmts>
  <fonts count="41">
    <font>
      <sz val="10"/>
      <color rgb="FF000000"/>
      <name val="Arial"/>
    </font>
    <font>
      <sz val="1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0"/>
      <color rgb="FF000000"/>
      <name val="Czcionka tekstu podstawowego"/>
    </font>
    <font>
      <i/>
      <sz val="10"/>
      <color rgb="FF000000"/>
      <name val="Times New Roman"/>
      <family val="1"/>
      <charset val="238"/>
    </font>
    <font>
      <sz val="10"/>
      <name val="Czcionka tekstu podstawowego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12121"/>
      <name val="Arial"/>
      <family val="2"/>
      <charset val="238"/>
    </font>
    <font>
      <sz val="10"/>
      <color rgb="FF00B050"/>
      <name val="Times New Roman"/>
      <family val="1"/>
      <charset val="238"/>
    </font>
    <font>
      <i/>
      <sz val="10"/>
      <color rgb="FF00B05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212529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sz val="11"/>
      <name val="Czcionka tekstu podstawowego"/>
    </font>
    <font>
      <sz val="11"/>
      <color rgb="FF000000"/>
      <name val="Czcionka tekstu podstawowego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theme="6" tint="-0.249977111117893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rgb="FF00B050"/>
      <name val="Times New Roman"/>
      <family val="1"/>
      <charset val="238"/>
    </font>
    <font>
      <b/>
      <sz val="10"/>
      <color rgb="FF00B05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46C0A"/>
        <bgColor rgb="FFE46C0A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3D69B"/>
        <bgColor rgb="FFC3D69B"/>
      </patternFill>
    </fill>
    <fill>
      <patternFill patternType="solid">
        <fgColor rgb="FFFF0000"/>
        <bgColor rgb="FFFFC000"/>
      </patternFill>
    </fill>
    <fill>
      <gradientFill>
        <stop position="0">
          <color rgb="FF92D050"/>
        </stop>
        <stop position="1">
          <color theme="9" tint="-0.25098422193060094"/>
        </stop>
      </gradient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43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/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3" fillId="0" borderId="0" xfId="0" applyFont="1" applyAlignment="1"/>
    <xf numFmtId="164" fontId="16" fillId="0" borderId="4" xfId="0" applyNumberFormat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4" fillId="0" borderId="0" xfId="0" applyFont="1"/>
    <xf numFmtId="0" fontId="1" fillId="0" borderId="13" xfId="0" applyFont="1" applyBorder="1" applyAlignment="1">
      <alignment vertical="center" wrapText="1"/>
    </xf>
    <xf numFmtId="14" fontId="4" fillId="0" borderId="13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/>
    <xf numFmtId="14" fontId="1" fillId="0" borderId="1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0" borderId="13" xfId="0" applyFont="1" applyBorder="1" applyAlignment="1"/>
    <xf numFmtId="0" fontId="17" fillId="0" borderId="0" xfId="0" applyFont="1" applyBorder="1" applyAlignment="1"/>
    <xf numFmtId="0" fontId="4" fillId="0" borderId="13" xfId="0" applyFont="1" applyBorder="1" applyAlignment="1"/>
    <xf numFmtId="0" fontId="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/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/>
    <xf numFmtId="0" fontId="4" fillId="0" borderId="22" xfId="0" applyFont="1" applyBorder="1" applyAlignment="1">
      <alignment horizontal="center" vertical="center"/>
    </xf>
    <xf numFmtId="0" fontId="17" fillId="0" borderId="15" xfId="0" applyFont="1" applyBorder="1" applyAlignment="1"/>
    <xf numFmtId="0" fontId="15" fillId="13" borderId="23" xfId="0" applyFont="1" applyFill="1" applyBorder="1" applyAlignment="1">
      <alignment horizontal="right" vertical="center" wrapText="1"/>
    </xf>
    <xf numFmtId="0" fontId="4" fillId="0" borderId="22" xfId="0" applyFont="1" applyBorder="1" applyAlignment="1"/>
    <xf numFmtId="0" fontId="4" fillId="0" borderId="22" xfId="0" applyFont="1" applyBorder="1" applyAlignment="1">
      <alignment horizontal="center"/>
    </xf>
    <xf numFmtId="0" fontId="15" fillId="13" borderId="23" xfId="0" applyFont="1" applyFill="1" applyBorder="1" applyAlignment="1"/>
    <xf numFmtId="14" fontId="4" fillId="0" borderId="22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1" fillId="12" borderId="15" xfId="0" applyFont="1" applyFill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1" fillId="12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5" fillId="14" borderId="23" xfId="0" applyFont="1" applyFill="1" applyBorder="1" applyAlignment="1"/>
    <xf numFmtId="0" fontId="21" fillId="0" borderId="22" xfId="0" applyFont="1" applyBorder="1" applyAlignment="1"/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1" fillId="0" borderId="15" xfId="0" applyFont="1" applyBorder="1" applyAlignment="1"/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164" fontId="16" fillId="0" borderId="22" xfId="0" applyNumberFormat="1" applyFont="1" applyBorder="1" applyAlignment="1">
      <alignment horizontal="center"/>
    </xf>
    <xf numFmtId="0" fontId="16" fillId="0" borderId="22" xfId="0" applyFont="1" applyBorder="1" applyAlignment="1">
      <alignment horizontal="left"/>
    </xf>
    <xf numFmtId="0" fontId="15" fillId="13" borderId="23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5" fillId="0" borderId="13" xfId="0" applyFont="1" applyBorder="1" applyAlignment="1"/>
    <xf numFmtId="0" fontId="26" fillId="0" borderId="13" xfId="0" applyFont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9" fillId="0" borderId="13" xfId="0" applyFont="1" applyBorder="1" applyAlignment="1"/>
    <xf numFmtId="0" fontId="30" fillId="0" borderId="13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25" fillId="0" borderId="22" xfId="0" applyFont="1" applyBorder="1" applyAlignment="1"/>
    <xf numFmtId="0" fontId="30" fillId="0" borderId="22" xfId="0" applyFont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5" fillId="0" borderId="15" xfId="0" applyFont="1" applyBorder="1" applyAlignment="1"/>
    <xf numFmtId="0" fontId="30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5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2" fillId="0" borderId="21" xfId="0" applyFont="1" applyBorder="1" applyAlignment="1"/>
    <xf numFmtId="0" fontId="33" fillId="0" borderId="21" xfId="0" applyFont="1" applyBorder="1" applyAlignment="1"/>
    <xf numFmtId="0" fontId="33" fillId="0" borderId="0" xfId="0" applyFont="1" applyAlignment="1"/>
    <xf numFmtId="0" fontId="22" fillId="0" borderId="0" xfId="0" applyFont="1" applyBorder="1" applyAlignment="1"/>
    <xf numFmtId="0" fontId="26" fillId="0" borderId="10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/>
    <xf numFmtId="0" fontId="23" fillId="0" borderId="15" xfId="0" applyFont="1" applyBorder="1" applyAlignment="1">
      <alignment horizontal="center"/>
    </xf>
    <xf numFmtId="0" fontId="35" fillId="0" borderId="13" xfId="0" applyFont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26" fillId="0" borderId="8" xfId="0" applyFont="1" applyBorder="1" applyAlignment="1">
      <alignment horizontal="center"/>
    </xf>
    <xf numFmtId="0" fontId="26" fillId="2" borderId="11" xfId="0" applyFont="1" applyFill="1" applyBorder="1" applyAlignment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6" fillId="9" borderId="11" xfId="0" applyFont="1" applyFill="1" applyBorder="1" applyAlignment="1"/>
    <xf numFmtId="0" fontId="26" fillId="3" borderId="11" xfId="0" applyFont="1" applyFill="1" applyBorder="1" applyAlignment="1"/>
    <xf numFmtId="0" fontId="26" fillId="4" borderId="11" xfId="0" applyFont="1" applyFill="1" applyBorder="1" applyAlignment="1"/>
    <xf numFmtId="0" fontId="26" fillId="5" borderId="11" xfId="0" applyFont="1" applyFill="1" applyBorder="1" applyAlignment="1"/>
    <xf numFmtId="0" fontId="26" fillId="8" borderId="11" xfId="0" applyFont="1" applyFill="1" applyBorder="1" applyAlignment="1"/>
    <xf numFmtId="0" fontId="26" fillId="0" borderId="11" xfId="0" applyFont="1" applyBorder="1" applyAlignment="1"/>
    <xf numFmtId="0" fontId="26" fillId="7" borderId="12" xfId="0" applyFont="1" applyFill="1" applyBorder="1" applyAlignment="1"/>
    <xf numFmtId="0" fontId="26" fillId="11" borderId="11" xfId="0" applyFont="1" applyFill="1" applyBorder="1" applyAlignment="1"/>
    <xf numFmtId="0" fontId="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34" fillId="0" borderId="13" xfId="0" applyFont="1" applyBorder="1" applyAlignment="1"/>
    <xf numFmtId="0" fontId="22" fillId="0" borderId="13" xfId="0" applyFont="1" applyBorder="1" applyAlignment="1"/>
    <xf numFmtId="0" fontId="30" fillId="0" borderId="0" xfId="0" applyFont="1" applyAlignment="1"/>
    <xf numFmtId="0" fontId="26" fillId="0" borderId="17" xfId="0" applyFont="1" applyBorder="1" applyAlignment="1"/>
    <xf numFmtId="0" fontId="23" fillId="2" borderId="11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6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5" fillId="0" borderId="3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35" fillId="0" borderId="3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textRotation="90"/>
    </xf>
    <xf numFmtId="0" fontId="40" fillId="0" borderId="13" xfId="0" applyFont="1" applyBorder="1"/>
    <xf numFmtId="0" fontId="2" fillId="0" borderId="13" xfId="0" applyFont="1" applyBorder="1" applyAlignment="1">
      <alignment horizontal="center" textRotation="90"/>
    </xf>
    <xf numFmtId="0" fontId="3" fillId="0" borderId="13" xfId="0" applyFont="1" applyBorder="1"/>
    <xf numFmtId="0" fontId="5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8" fillId="0" borderId="13" xfId="0" applyFont="1" applyBorder="1"/>
    <xf numFmtId="0" fontId="3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7">
    <dxf>
      <fill>
        <patternFill>
          <bgColor theme="9" tint="0.39994506668294322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C3D69B"/>
          <bgColor rgb="FFC3D69B"/>
        </patternFill>
      </fill>
    </dxf>
    <dxf>
      <fill>
        <gradientFill>
          <stop position="0">
            <color rgb="FF92D050"/>
          </stop>
          <stop position="1">
            <color theme="9" tint="-0.25098422193060094"/>
          </stop>
        </gradientFill>
      </fill>
    </dxf>
    <dxf>
      <fill>
        <patternFill>
          <bgColor theme="9" tint="0.39994506668294322"/>
        </patternFill>
      </fill>
    </dxf>
    <dxf>
      <font>
        <b/>
        <i val="0"/>
        <color theme="6" tint="-0.24994659260841701"/>
      </font>
    </dxf>
    <dxf>
      <font>
        <b/>
        <i val="0"/>
        <color theme="9" tint="-0.499984740745262"/>
      </font>
    </dxf>
    <dxf>
      <font>
        <b/>
        <i val="0"/>
        <color theme="0" tint="-0.499984740745262"/>
      </font>
    </dxf>
    <dxf>
      <font>
        <b/>
        <i val="0"/>
        <color rgb="FFFFC000"/>
      </font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009"/>
  <sheetViews>
    <sheetView tabSelected="1" workbookViewId="0">
      <selection activeCell="W46" sqref="W46"/>
    </sheetView>
  </sheetViews>
  <sheetFormatPr defaultColWidth="14.42578125" defaultRowHeight="15" customHeight="1"/>
  <cols>
    <col min="1" max="1" width="4.42578125" customWidth="1"/>
    <col min="2" max="2" width="26.42578125" customWidth="1"/>
    <col min="3" max="3" width="10.28515625" customWidth="1"/>
    <col min="4" max="4" width="8.42578125" customWidth="1"/>
    <col min="5" max="5" width="10.140625" customWidth="1"/>
    <col min="6" max="8" width="8.5703125" customWidth="1"/>
    <col min="9" max="9" width="7.42578125" customWidth="1"/>
    <col min="10" max="10" width="7.85546875" customWidth="1"/>
    <col min="11" max="11" width="7.140625" customWidth="1"/>
    <col min="12" max="12" width="8" customWidth="1"/>
    <col min="13" max="13" width="6.7109375" customWidth="1"/>
    <col min="14" max="14" width="6" customWidth="1"/>
    <col min="15" max="15" width="5.7109375" customWidth="1"/>
    <col min="16" max="16" width="8.7109375" customWidth="1"/>
    <col min="17" max="17" width="10" customWidth="1"/>
    <col min="18" max="18" width="5.5703125" customWidth="1"/>
    <col min="19" max="22" width="4.140625" customWidth="1"/>
    <col min="23" max="26" width="9.140625" customWidth="1"/>
    <col min="27" max="46" width="8.7109375" customWidth="1"/>
  </cols>
  <sheetData>
    <row r="1" spans="1:45" ht="17.25" customHeight="1">
      <c r="A1" s="236" t="s">
        <v>81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7"/>
      <c r="T1" s="229" t="s">
        <v>232</v>
      </c>
      <c r="U1" s="231" t="s">
        <v>0</v>
      </c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7.25" customHeight="1">
      <c r="A2" s="233" t="s">
        <v>2</v>
      </c>
      <c r="B2" s="233" t="s">
        <v>3</v>
      </c>
      <c r="C2" s="233" t="s">
        <v>4</v>
      </c>
      <c r="D2" s="240" t="s">
        <v>230</v>
      </c>
      <c r="E2" s="241"/>
      <c r="F2" s="241"/>
      <c r="G2" s="241"/>
      <c r="H2" s="241"/>
      <c r="I2" s="241"/>
      <c r="J2" s="241"/>
      <c r="K2" s="241"/>
      <c r="L2" s="242"/>
      <c r="M2" s="233" t="s">
        <v>116</v>
      </c>
      <c r="N2" s="233" t="s">
        <v>228</v>
      </c>
      <c r="O2" s="233" t="s">
        <v>5</v>
      </c>
      <c r="P2" s="234" t="s">
        <v>6</v>
      </c>
      <c r="Q2" s="235"/>
      <c r="R2" s="233" t="s">
        <v>7</v>
      </c>
      <c r="S2" s="238"/>
      <c r="T2" s="230"/>
      <c r="U2" s="232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33.75" customHeight="1">
      <c r="A3" s="232"/>
      <c r="B3" s="232"/>
      <c r="C3" s="232"/>
      <c r="D3" s="213" t="s">
        <v>137</v>
      </c>
      <c r="E3" s="214" t="s">
        <v>144</v>
      </c>
      <c r="F3" s="45" t="s">
        <v>138</v>
      </c>
      <c r="G3" s="46" t="s">
        <v>139</v>
      </c>
      <c r="H3" s="214" t="s">
        <v>226</v>
      </c>
      <c r="I3" s="51" t="s">
        <v>140</v>
      </c>
      <c r="J3" s="45" t="s">
        <v>141</v>
      </c>
      <c r="K3" s="45" t="s">
        <v>142</v>
      </c>
      <c r="L3" s="46" t="s">
        <v>143</v>
      </c>
      <c r="M3" s="232"/>
      <c r="N3" s="232"/>
      <c r="O3" s="232"/>
      <c r="P3" s="46" t="s">
        <v>8</v>
      </c>
      <c r="Q3" s="190" t="s">
        <v>9</v>
      </c>
      <c r="R3" s="232"/>
      <c r="S3" s="239"/>
      <c r="T3" s="230"/>
      <c r="U3" s="232"/>
      <c r="V3" s="1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15" customHeight="1">
      <c r="A4" s="115">
        <v>1</v>
      </c>
      <c r="B4" s="116" t="s">
        <v>89</v>
      </c>
      <c r="C4" s="117" t="s">
        <v>102</v>
      </c>
      <c r="D4" s="215"/>
      <c r="E4" s="215"/>
      <c r="F4" s="118"/>
      <c r="G4" s="119"/>
      <c r="H4" s="215"/>
      <c r="I4" s="120"/>
      <c r="J4" s="118">
        <v>39</v>
      </c>
      <c r="K4" s="118"/>
      <c r="L4" s="119"/>
      <c r="M4" s="121"/>
      <c r="N4" s="122">
        <f>SUM(D4:M4)</f>
        <v>39</v>
      </c>
      <c r="O4" s="123" t="s">
        <v>227</v>
      </c>
      <c r="P4" s="124"/>
      <c r="Q4" s="122" t="str">
        <f t="shared" ref="Q4:Q54" si="0">IF(AND(N4&gt;=60,N4&lt;180,P4="",O4="brak"),"pop -b.ks.",IF(AND(N4&gt;=60,N4&lt;180,P4="",O4="x"),"pop",IF(AND(N4&gt;=180,P4=""),"pop+br",IF(AND(N4&gt;=120,P4="pop",O4="brak"),"br -b.ks.",IF(AND(N4&gt;=120,P4="pop"),"br",IF(AND(N4&gt;=360,P4="br"),"sr",IF(AND(N4&gt;=720,P4="sr"),"zł",IF(AND(N4&gt;=120,P4="zł"),"za wytrw.",""))))))))</f>
        <v/>
      </c>
      <c r="R4" s="125">
        <f t="shared" ref="R4:R54" si="1">IF(Q4="",N4,IF(AND(N4&gt;180,Q4="pop+br"),N4-180,IF(AND(N4&gt;120,Q4="br"),N4-120,IF(AND(N4&gt;60,Q4="pop"),N4-60,IF(AND(N4&gt;360,Q4="sr"),N4-360,"")))))</f>
        <v>39</v>
      </c>
      <c r="S4" s="125"/>
      <c r="T4" s="220"/>
      <c r="U4" s="126">
        <f t="shared" ref="U4:U35" si="2">COUNT(D4:L4,S4)</f>
        <v>1</v>
      </c>
      <c r="V4" s="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15" customHeight="1">
      <c r="A5" s="115">
        <v>2</v>
      </c>
      <c r="B5" s="116" t="s">
        <v>107</v>
      </c>
      <c r="C5" s="117" t="s">
        <v>102</v>
      </c>
      <c r="D5" s="215"/>
      <c r="E5" s="215"/>
      <c r="F5" s="118"/>
      <c r="G5" s="119"/>
      <c r="H5" s="215"/>
      <c r="I5" s="120"/>
      <c r="J5" s="118">
        <v>39</v>
      </c>
      <c r="K5" s="118"/>
      <c r="L5" s="119"/>
      <c r="M5" s="121"/>
      <c r="N5" s="122">
        <f>SUM(D5:M5)</f>
        <v>39</v>
      </c>
      <c r="O5" s="123" t="s">
        <v>227</v>
      </c>
      <c r="P5" s="124"/>
      <c r="Q5" s="122" t="str">
        <f t="shared" si="0"/>
        <v/>
      </c>
      <c r="R5" s="125">
        <f t="shared" si="1"/>
        <v>39</v>
      </c>
      <c r="S5" s="125"/>
      <c r="T5" s="220"/>
      <c r="U5" s="126">
        <f t="shared" si="2"/>
        <v>1</v>
      </c>
      <c r="V5" s="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5" customHeight="1">
      <c r="A6" s="115">
        <v>3</v>
      </c>
      <c r="B6" s="116" t="s">
        <v>90</v>
      </c>
      <c r="C6" s="117" t="s">
        <v>102</v>
      </c>
      <c r="D6" s="215"/>
      <c r="E6" s="215"/>
      <c r="F6" s="118"/>
      <c r="G6" s="119"/>
      <c r="H6" s="215"/>
      <c r="I6" s="120"/>
      <c r="J6" s="118">
        <v>39</v>
      </c>
      <c r="K6" s="118"/>
      <c r="L6" s="119">
        <v>12</v>
      </c>
      <c r="M6" s="121"/>
      <c r="N6" s="122">
        <f t="shared" ref="N6:N59" si="3">SUM(D6:M6)</f>
        <v>51</v>
      </c>
      <c r="O6" s="123" t="s">
        <v>227</v>
      </c>
      <c r="P6" s="124"/>
      <c r="Q6" s="122" t="str">
        <f t="shared" si="0"/>
        <v/>
      </c>
      <c r="R6" s="125">
        <f t="shared" si="1"/>
        <v>51</v>
      </c>
      <c r="S6" s="125"/>
      <c r="T6" s="220"/>
      <c r="U6" s="126">
        <f t="shared" si="2"/>
        <v>2</v>
      </c>
      <c r="V6" s="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5" customHeight="1">
      <c r="A7" s="115">
        <v>4</v>
      </c>
      <c r="B7" s="116" t="s">
        <v>91</v>
      </c>
      <c r="C7" s="117" t="s">
        <v>102</v>
      </c>
      <c r="D7" s="215"/>
      <c r="E7" s="215"/>
      <c r="F7" s="118"/>
      <c r="G7" s="119"/>
      <c r="H7" s="215"/>
      <c r="I7" s="120"/>
      <c r="J7" s="118">
        <v>39</v>
      </c>
      <c r="K7" s="118"/>
      <c r="L7" s="119"/>
      <c r="M7" s="121"/>
      <c r="N7" s="122">
        <f t="shared" si="3"/>
        <v>39</v>
      </c>
      <c r="O7" s="123" t="s">
        <v>227</v>
      </c>
      <c r="P7" s="124"/>
      <c r="Q7" s="122" t="str">
        <f t="shared" si="0"/>
        <v/>
      </c>
      <c r="R7" s="125">
        <f t="shared" si="1"/>
        <v>39</v>
      </c>
      <c r="S7" s="125"/>
      <c r="T7" s="220"/>
      <c r="U7" s="126">
        <f t="shared" si="2"/>
        <v>1</v>
      </c>
      <c r="V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5" customHeight="1">
      <c r="A8" s="115">
        <v>5</v>
      </c>
      <c r="B8" s="116" t="s">
        <v>87</v>
      </c>
      <c r="C8" s="117" t="s">
        <v>102</v>
      </c>
      <c r="D8" s="215"/>
      <c r="E8" s="215"/>
      <c r="F8" s="118"/>
      <c r="G8" s="119"/>
      <c r="H8" s="215"/>
      <c r="I8" s="120"/>
      <c r="J8" s="118">
        <v>39</v>
      </c>
      <c r="K8" s="118"/>
      <c r="L8" s="119"/>
      <c r="M8" s="121"/>
      <c r="N8" s="122">
        <f t="shared" si="3"/>
        <v>39</v>
      </c>
      <c r="O8" s="123" t="s">
        <v>227</v>
      </c>
      <c r="P8" s="124"/>
      <c r="Q8" s="122" t="str">
        <f t="shared" si="0"/>
        <v/>
      </c>
      <c r="R8" s="125">
        <f t="shared" si="1"/>
        <v>39</v>
      </c>
      <c r="S8" s="125"/>
      <c r="T8" s="220"/>
      <c r="U8" s="126">
        <f t="shared" si="2"/>
        <v>1</v>
      </c>
      <c r="V8" s="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" customHeight="1">
      <c r="A9" s="127">
        <v>6</v>
      </c>
      <c r="B9" s="117" t="s">
        <v>94</v>
      </c>
      <c r="C9" s="117" t="s">
        <v>103</v>
      </c>
      <c r="D9" s="215"/>
      <c r="E9" s="215"/>
      <c r="F9" s="128"/>
      <c r="G9" s="128"/>
      <c r="H9" s="215"/>
      <c r="I9" s="128"/>
      <c r="J9" s="128"/>
      <c r="K9" s="119">
        <v>39</v>
      </c>
      <c r="L9" s="119">
        <v>12</v>
      </c>
      <c r="M9" s="129"/>
      <c r="N9" s="130">
        <f t="shared" si="3"/>
        <v>51</v>
      </c>
      <c r="O9" s="123" t="s">
        <v>227</v>
      </c>
      <c r="P9" s="177" t="s">
        <v>229</v>
      </c>
      <c r="Q9" s="122" t="str">
        <f t="shared" si="0"/>
        <v/>
      </c>
      <c r="R9" s="125">
        <f t="shared" si="1"/>
        <v>51</v>
      </c>
      <c r="S9" s="125"/>
      <c r="T9" s="220"/>
      <c r="U9" s="126">
        <f t="shared" si="2"/>
        <v>2</v>
      </c>
      <c r="V9" s="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5" customHeight="1">
      <c r="A10" s="115">
        <v>7</v>
      </c>
      <c r="B10" s="116" t="s">
        <v>93</v>
      </c>
      <c r="C10" s="117" t="s">
        <v>103</v>
      </c>
      <c r="D10" s="215"/>
      <c r="E10" s="215"/>
      <c r="F10" s="118"/>
      <c r="G10" s="119"/>
      <c r="H10" s="215"/>
      <c r="I10" s="120"/>
      <c r="J10" s="118"/>
      <c r="K10" s="118"/>
      <c r="L10" s="119">
        <v>12</v>
      </c>
      <c r="M10" s="121"/>
      <c r="N10" s="122">
        <f t="shared" si="3"/>
        <v>12</v>
      </c>
      <c r="O10" s="123" t="s">
        <v>227</v>
      </c>
      <c r="P10" s="124"/>
      <c r="Q10" s="122" t="str">
        <f t="shared" si="0"/>
        <v/>
      </c>
      <c r="R10" s="125">
        <f t="shared" si="1"/>
        <v>12</v>
      </c>
      <c r="S10" s="125"/>
      <c r="T10" s="220"/>
      <c r="U10" s="126">
        <f t="shared" si="2"/>
        <v>1</v>
      </c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15" customHeight="1">
      <c r="A11" s="115">
        <v>8</v>
      </c>
      <c r="B11" s="116" t="s">
        <v>95</v>
      </c>
      <c r="C11" s="117" t="s">
        <v>103</v>
      </c>
      <c r="D11" s="215"/>
      <c r="E11" s="215"/>
      <c r="F11" s="118"/>
      <c r="G11" s="119"/>
      <c r="H11" s="215"/>
      <c r="I11" s="120"/>
      <c r="J11" s="118"/>
      <c r="K11" s="118"/>
      <c r="L11" s="119">
        <v>12</v>
      </c>
      <c r="M11" s="121"/>
      <c r="N11" s="122">
        <f t="shared" si="3"/>
        <v>12</v>
      </c>
      <c r="O11" s="123" t="s">
        <v>227</v>
      </c>
      <c r="P11" s="131" t="s">
        <v>18</v>
      </c>
      <c r="Q11" s="122" t="str">
        <f t="shared" si="0"/>
        <v/>
      </c>
      <c r="R11" s="125">
        <f t="shared" si="1"/>
        <v>12</v>
      </c>
      <c r="S11" s="125"/>
      <c r="T11" s="220"/>
      <c r="U11" s="126">
        <f t="shared" si="2"/>
        <v>1</v>
      </c>
      <c r="V11" s="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ht="15" customHeight="1">
      <c r="A12" s="115">
        <v>9</v>
      </c>
      <c r="B12" s="116" t="s">
        <v>88</v>
      </c>
      <c r="C12" s="117" t="s">
        <v>103</v>
      </c>
      <c r="D12" s="215"/>
      <c r="E12" s="215"/>
      <c r="F12" s="118"/>
      <c r="G12" s="119"/>
      <c r="H12" s="215"/>
      <c r="I12" s="120"/>
      <c r="J12" s="118"/>
      <c r="K12" s="118"/>
      <c r="L12" s="119"/>
      <c r="M12" s="121"/>
      <c r="N12" s="122">
        <f t="shared" si="3"/>
        <v>0</v>
      </c>
      <c r="O12" s="123" t="s">
        <v>227</v>
      </c>
      <c r="P12" s="124"/>
      <c r="Q12" s="122" t="str">
        <f t="shared" si="0"/>
        <v/>
      </c>
      <c r="R12" s="125">
        <f t="shared" si="1"/>
        <v>0</v>
      </c>
      <c r="S12" s="125"/>
      <c r="T12" s="220"/>
      <c r="U12" s="126">
        <f t="shared" si="2"/>
        <v>0</v>
      </c>
      <c r="V12" s="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15" customHeight="1">
      <c r="A13" s="115">
        <v>10</v>
      </c>
      <c r="B13" s="116" t="s">
        <v>96</v>
      </c>
      <c r="C13" s="117" t="s">
        <v>104</v>
      </c>
      <c r="D13" s="215"/>
      <c r="E13" s="215"/>
      <c r="F13" s="118"/>
      <c r="G13" s="119"/>
      <c r="H13" s="215"/>
      <c r="I13" s="120"/>
      <c r="J13" s="118"/>
      <c r="K13" s="118">
        <v>39</v>
      </c>
      <c r="L13" s="119">
        <v>12</v>
      </c>
      <c r="M13" s="121"/>
      <c r="N13" s="122">
        <f t="shared" si="3"/>
        <v>51</v>
      </c>
      <c r="O13" s="123" t="s">
        <v>227</v>
      </c>
      <c r="P13" s="124"/>
      <c r="Q13" s="122" t="str">
        <f t="shared" si="0"/>
        <v/>
      </c>
      <c r="R13" s="125">
        <f t="shared" si="1"/>
        <v>51</v>
      </c>
      <c r="S13" s="125"/>
      <c r="T13" s="220"/>
      <c r="U13" s="126">
        <f t="shared" si="2"/>
        <v>2</v>
      </c>
      <c r="V13" s="1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15" customHeight="1">
      <c r="A14" s="115">
        <v>11</v>
      </c>
      <c r="B14" s="116" t="s">
        <v>83</v>
      </c>
      <c r="C14" s="117" t="s">
        <v>105</v>
      </c>
      <c r="D14" s="215"/>
      <c r="E14" s="215"/>
      <c r="F14" s="118"/>
      <c r="G14" s="119"/>
      <c r="H14" s="215"/>
      <c r="I14" s="120"/>
      <c r="J14" s="118">
        <v>39</v>
      </c>
      <c r="K14" s="118">
        <v>39</v>
      </c>
      <c r="L14" s="119">
        <v>12</v>
      </c>
      <c r="M14" s="121"/>
      <c r="N14" s="122">
        <f t="shared" si="3"/>
        <v>90</v>
      </c>
      <c r="O14" s="123" t="s">
        <v>227</v>
      </c>
      <c r="P14" s="124"/>
      <c r="Q14" s="122" t="str">
        <f t="shared" si="0"/>
        <v>pop</v>
      </c>
      <c r="R14" s="125">
        <f t="shared" si="1"/>
        <v>30</v>
      </c>
      <c r="S14" s="125"/>
      <c r="T14" s="220"/>
      <c r="U14" s="126">
        <f t="shared" si="2"/>
        <v>3</v>
      </c>
      <c r="V14" s="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ht="15" customHeight="1">
      <c r="A15" s="115">
        <v>12</v>
      </c>
      <c r="B15" s="116" t="s">
        <v>92</v>
      </c>
      <c r="C15" s="117" t="s">
        <v>105</v>
      </c>
      <c r="D15" s="215"/>
      <c r="E15" s="215"/>
      <c r="F15" s="118"/>
      <c r="G15" s="119"/>
      <c r="H15" s="215"/>
      <c r="I15" s="120"/>
      <c r="J15" s="118">
        <v>39</v>
      </c>
      <c r="K15" s="118"/>
      <c r="L15" s="119"/>
      <c r="M15" s="121"/>
      <c r="N15" s="122">
        <f t="shared" si="3"/>
        <v>39</v>
      </c>
      <c r="O15" s="123" t="s">
        <v>227</v>
      </c>
      <c r="P15" s="124"/>
      <c r="Q15" s="122" t="str">
        <f t="shared" si="0"/>
        <v/>
      </c>
      <c r="R15" s="125">
        <f t="shared" si="1"/>
        <v>39</v>
      </c>
      <c r="S15" s="125"/>
      <c r="T15" s="220"/>
      <c r="U15" s="126">
        <f t="shared" si="2"/>
        <v>1</v>
      </c>
      <c r="V15" s="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ht="15" customHeight="1">
      <c r="A16" s="115">
        <v>13</v>
      </c>
      <c r="B16" s="116" t="s">
        <v>97</v>
      </c>
      <c r="C16" s="117" t="s">
        <v>105</v>
      </c>
      <c r="D16" s="215"/>
      <c r="E16" s="215"/>
      <c r="F16" s="118">
        <v>22</v>
      </c>
      <c r="G16" s="119"/>
      <c r="H16" s="215"/>
      <c r="I16" s="120"/>
      <c r="J16" s="118"/>
      <c r="K16" s="118"/>
      <c r="L16" s="119">
        <v>12</v>
      </c>
      <c r="M16" s="121"/>
      <c r="N16" s="122">
        <f t="shared" si="3"/>
        <v>34</v>
      </c>
      <c r="O16" s="123" t="s">
        <v>227</v>
      </c>
      <c r="P16" s="124"/>
      <c r="Q16" s="122" t="str">
        <f t="shared" si="0"/>
        <v/>
      </c>
      <c r="R16" s="125">
        <f t="shared" si="1"/>
        <v>34</v>
      </c>
      <c r="S16" s="125"/>
      <c r="T16" s="220"/>
      <c r="U16" s="126">
        <f t="shared" si="2"/>
        <v>2</v>
      </c>
      <c r="V16" s="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ht="15" customHeight="1">
      <c r="A17" s="115">
        <v>14</v>
      </c>
      <c r="B17" s="116" t="s">
        <v>85</v>
      </c>
      <c r="C17" s="117" t="s">
        <v>105</v>
      </c>
      <c r="D17" s="215"/>
      <c r="E17" s="215"/>
      <c r="F17" s="118">
        <v>22</v>
      </c>
      <c r="G17" s="119">
        <v>31</v>
      </c>
      <c r="H17" s="215"/>
      <c r="I17" s="120"/>
      <c r="J17" s="118">
        <v>39</v>
      </c>
      <c r="K17" s="118">
        <v>39</v>
      </c>
      <c r="L17" s="119">
        <v>12</v>
      </c>
      <c r="M17" s="121"/>
      <c r="N17" s="122">
        <f t="shared" si="3"/>
        <v>143</v>
      </c>
      <c r="O17" s="123" t="s">
        <v>227</v>
      </c>
      <c r="P17" s="124"/>
      <c r="Q17" s="122" t="str">
        <f t="shared" si="0"/>
        <v>pop</v>
      </c>
      <c r="R17" s="125">
        <f t="shared" si="1"/>
        <v>83</v>
      </c>
      <c r="S17" s="125"/>
      <c r="T17" s="220"/>
      <c r="U17" s="126">
        <f t="shared" si="2"/>
        <v>5</v>
      </c>
      <c r="V17" s="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ht="15" customHeight="1">
      <c r="A18" s="115">
        <v>15</v>
      </c>
      <c r="B18" s="116" t="s">
        <v>86</v>
      </c>
      <c r="C18" s="117" t="s">
        <v>105</v>
      </c>
      <c r="D18" s="215"/>
      <c r="E18" s="215"/>
      <c r="F18" s="118"/>
      <c r="G18" s="119"/>
      <c r="H18" s="215"/>
      <c r="I18" s="120"/>
      <c r="J18" s="118"/>
      <c r="K18" s="118"/>
      <c r="L18" s="119"/>
      <c r="M18" s="121"/>
      <c r="N18" s="122">
        <f t="shared" si="3"/>
        <v>0</v>
      </c>
      <c r="O18" s="123" t="s">
        <v>227</v>
      </c>
      <c r="P18" s="124"/>
      <c r="Q18" s="122" t="str">
        <f t="shared" si="0"/>
        <v/>
      </c>
      <c r="R18" s="125">
        <f t="shared" si="1"/>
        <v>0</v>
      </c>
      <c r="S18" s="125"/>
      <c r="T18" s="220"/>
      <c r="U18" s="126">
        <f t="shared" si="2"/>
        <v>0</v>
      </c>
      <c r="V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ht="15" customHeight="1">
      <c r="A19" s="115">
        <v>16</v>
      </c>
      <c r="B19" s="116" t="s">
        <v>43</v>
      </c>
      <c r="C19" s="117" t="s">
        <v>101</v>
      </c>
      <c r="D19" s="215"/>
      <c r="E19" s="215"/>
      <c r="F19" s="118">
        <v>22</v>
      </c>
      <c r="G19" s="119">
        <v>31</v>
      </c>
      <c r="H19" s="215"/>
      <c r="I19" s="120"/>
      <c r="J19" s="118"/>
      <c r="K19" s="118"/>
      <c r="L19" s="119"/>
      <c r="M19" s="121">
        <v>16</v>
      </c>
      <c r="N19" s="122">
        <f t="shared" si="3"/>
        <v>69</v>
      </c>
      <c r="O19" s="123" t="s">
        <v>227</v>
      </c>
      <c r="P19" s="124"/>
      <c r="Q19" s="122" t="str">
        <f t="shared" si="0"/>
        <v>pop</v>
      </c>
      <c r="R19" s="125">
        <f t="shared" si="1"/>
        <v>9</v>
      </c>
      <c r="S19" s="125"/>
      <c r="T19" s="220"/>
      <c r="U19" s="126">
        <f t="shared" si="2"/>
        <v>2</v>
      </c>
      <c r="V19" s="1"/>
      <c r="W19" s="2" t="s">
        <v>82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15" customHeight="1">
      <c r="A20" s="115">
        <v>17</v>
      </c>
      <c r="B20" s="116" t="s">
        <v>108</v>
      </c>
      <c r="C20" s="117" t="s">
        <v>106</v>
      </c>
      <c r="D20" s="215"/>
      <c r="E20" s="215"/>
      <c r="F20" s="118">
        <v>22</v>
      </c>
      <c r="G20" s="119">
        <v>31</v>
      </c>
      <c r="H20" s="215"/>
      <c r="I20" s="120"/>
      <c r="J20" s="118"/>
      <c r="K20" s="118"/>
      <c r="L20" s="119">
        <v>12</v>
      </c>
      <c r="M20" s="121"/>
      <c r="N20" s="122">
        <f t="shared" si="3"/>
        <v>65</v>
      </c>
      <c r="O20" s="123" t="s">
        <v>227</v>
      </c>
      <c r="P20" s="124"/>
      <c r="Q20" s="122" t="str">
        <f t="shared" si="0"/>
        <v>pop</v>
      </c>
      <c r="R20" s="125">
        <f t="shared" si="1"/>
        <v>5</v>
      </c>
      <c r="S20" s="125"/>
      <c r="T20" s="220"/>
      <c r="U20" s="126">
        <f t="shared" si="2"/>
        <v>3</v>
      </c>
      <c r="V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ht="15" customHeight="1">
      <c r="A21" s="115">
        <v>18</v>
      </c>
      <c r="B21" s="116" t="s">
        <v>100</v>
      </c>
      <c r="C21" s="117" t="s">
        <v>106</v>
      </c>
      <c r="D21" s="215"/>
      <c r="E21" s="215"/>
      <c r="F21" s="118">
        <v>22</v>
      </c>
      <c r="G21" s="119"/>
      <c r="H21" s="215"/>
      <c r="I21" s="120"/>
      <c r="J21" s="118"/>
      <c r="K21" s="118"/>
      <c r="L21" s="119">
        <v>12</v>
      </c>
      <c r="M21" s="121"/>
      <c r="N21" s="122">
        <f t="shared" si="3"/>
        <v>34</v>
      </c>
      <c r="O21" s="123" t="s">
        <v>227</v>
      </c>
      <c r="P21" s="124"/>
      <c r="Q21" s="122" t="str">
        <f t="shared" si="0"/>
        <v/>
      </c>
      <c r="R21" s="125">
        <f t="shared" si="1"/>
        <v>34</v>
      </c>
      <c r="S21" s="125"/>
      <c r="T21" s="220"/>
      <c r="U21" s="126">
        <f t="shared" si="2"/>
        <v>2</v>
      </c>
      <c r="V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ht="15" customHeight="1">
      <c r="A22" s="115">
        <v>19</v>
      </c>
      <c r="B22" s="116" t="s">
        <v>98</v>
      </c>
      <c r="C22" s="117" t="s">
        <v>106</v>
      </c>
      <c r="D22" s="215"/>
      <c r="E22" s="215"/>
      <c r="F22" s="118">
        <v>22</v>
      </c>
      <c r="G22" s="119"/>
      <c r="H22" s="215"/>
      <c r="I22" s="120"/>
      <c r="J22" s="118">
        <v>39</v>
      </c>
      <c r="K22" s="118">
        <v>39</v>
      </c>
      <c r="L22" s="119">
        <v>12</v>
      </c>
      <c r="M22" s="121"/>
      <c r="N22" s="122">
        <f t="shared" si="3"/>
        <v>112</v>
      </c>
      <c r="O22" s="123" t="s">
        <v>227</v>
      </c>
      <c r="P22" s="124"/>
      <c r="Q22" s="122" t="str">
        <f t="shared" si="0"/>
        <v>pop</v>
      </c>
      <c r="R22" s="125">
        <f t="shared" si="1"/>
        <v>52</v>
      </c>
      <c r="S22" s="125"/>
      <c r="T22" s="220"/>
      <c r="U22" s="126">
        <f t="shared" si="2"/>
        <v>4</v>
      </c>
      <c r="V22" s="1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15" customHeight="1">
      <c r="A23" s="115">
        <v>20</v>
      </c>
      <c r="B23" s="116" t="s">
        <v>99</v>
      </c>
      <c r="C23" s="117" t="s">
        <v>106</v>
      </c>
      <c r="D23" s="215"/>
      <c r="E23" s="215"/>
      <c r="F23" s="118">
        <v>22</v>
      </c>
      <c r="G23" s="119"/>
      <c r="H23" s="215"/>
      <c r="I23" s="120"/>
      <c r="J23" s="118"/>
      <c r="K23" s="118"/>
      <c r="L23" s="119"/>
      <c r="M23" s="121"/>
      <c r="N23" s="122">
        <f t="shared" si="3"/>
        <v>22</v>
      </c>
      <c r="O23" s="123" t="s">
        <v>227</v>
      </c>
      <c r="P23" s="124"/>
      <c r="Q23" s="122" t="str">
        <f t="shared" si="0"/>
        <v/>
      </c>
      <c r="R23" s="125">
        <f t="shared" si="1"/>
        <v>22</v>
      </c>
      <c r="S23" s="125"/>
      <c r="T23" s="220"/>
      <c r="U23" s="126">
        <f t="shared" si="2"/>
        <v>1</v>
      </c>
      <c r="V23" s="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ht="15" customHeight="1">
      <c r="A24" s="115">
        <v>21</v>
      </c>
      <c r="B24" s="116" t="s">
        <v>44</v>
      </c>
      <c r="C24" s="117" t="s">
        <v>109</v>
      </c>
      <c r="D24" s="215"/>
      <c r="E24" s="215"/>
      <c r="F24" s="118"/>
      <c r="G24" s="119"/>
      <c r="H24" s="215"/>
      <c r="I24" s="120"/>
      <c r="J24" s="118"/>
      <c r="K24" s="118"/>
      <c r="L24" s="119"/>
      <c r="M24" s="121">
        <v>16</v>
      </c>
      <c r="N24" s="122">
        <f t="shared" si="3"/>
        <v>16</v>
      </c>
      <c r="O24" s="123" t="s">
        <v>227</v>
      </c>
      <c r="P24" s="124"/>
      <c r="Q24" s="122" t="str">
        <f t="shared" si="0"/>
        <v/>
      </c>
      <c r="R24" s="125">
        <f t="shared" si="1"/>
        <v>16</v>
      </c>
      <c r="S24" s="125"/>
      <c r="T24" s="220"/>
      <c r="U24" s="126">
        <f t="shared" si="2"/>
        <v>0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ht="15" customHeight="1">
      <c r="A25" s="115">
        <v>22</v>
      </c>
      <c r="B25" s="116" t="s">
        <v>45</v>
      </c>
      <c r="C25" s="117" t="s">
        <v>109</v>
      </c>
      <c r="D25" s="215"/>
      <c r="E25" s="215"/>
      <c r="F25" s="118">
        <v>22</v>
      </c>
      <c r="G25" s="119">
        <v>31</v>
      </c>
      <c r="H25" s="215"/>
      <c r="I25" s="120"/>
      <c r="J25" s="118"/>
      <c r="K25" s="118"/>
      <c r="L25" s="119"/>
      <c r="M25" s="121">
        <v>16</v>
      </c>
      <c r="N25" s="122">
        <f t="shared" si="3"/>
        <v>69</v>
      </c>
      <c r="O25" s="123" t="s">
        <v>227</v>
      </c>
      <c r="P25" s="124"/>
      <c r="Q25" s="122" t="str">
        <f t="shared" si="0"/>
        <v>pop</v>
      </c>
      <c r="R25" s="125">
        <f t="shared" si="1"/>
        <v>9</v>
      </c>
      <c r="S25" s="125"/>
      <c r="T25" s="220"/>
      <c r="U25" s="126">
        <f t="shared" si="2"/>
        <v>2</v>
      </c>
      <c r="V25" s="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ht="15" customHeight="1">
      <c r="A26" s="115">
        <v>23</v>
      </c>
      <c r="B26" s="116" t="s">
        <v>46</v>
      </c>
      <c r="C26" s="117" t="s">
        <v>109</v>
      </c>
      <c r="D26" s="215"/>
      <c r="E26" s="215"/>
      <c r="F26" s="118"/>
      <c r="G26" s="119"/>
      <c r="H26" s="215"/>
      <c r="I26" s="120"/>
      <c r="J26" s="118"/>
      <c r="K26" s="118"/>
      <c r="L26" s="119"/>
      <c r="M26" s="121">
        <v>27</v>
      </c>
      <c r="N26" s="122">
        <f t="shared" si="3"/>
        <v>27</v>
      </c>
      <c r="O26" s="123" t="s">
        <v>227</v>
      </c>
      <c r="P26" s="124"/>
      <c r="Q26" s="122" t="str">
        <f t="shared" si="0"/>
        <v/>
      </c>
      <c r="R26" s="125">
        <f t="shared" si="1"/>
        <v>27</v>
      </c>
      <c r="S26" s="125"/>
      <c r="T26" s="220"/>
      <c r="U26" s="126">
        <f t="shared" si="2"/>
        <v>0</v>
      </c>
      <c r="V26" s="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ht="15" customHeight="1">
      <c r="A27" s="115">
        <v>24</v>
      </c>
      <c r="B27" s="116" t="s">
        <v>47</v>
      </c>
      <c r="C27" s="117" t="s">
        <v>110</v>
      </c>
      <c r="D27" s="215"/>
      <c r="E27" s="215"/>
      <c r="F27" s="118">
        <v>22</v>
      </c>
      <c r="G27" s="119"/>
      <c r="H27" s="215"/>
      <c r="I27" s="120"/>
      <c r="J27" s="118">
        <v>39</v>
      </c>
      <c r="K27" s="118"/>
      <c r="L27" s="119"/>
      <c r="M27" s="121">
        <v>16</v>
      </c>
      <c r="N27" s="122">
        <f t="shared" si="3"/>
        <v>77</v>
      </c>
      <c r="O27" s="123" t="s">
        <v>227</v>
      </c>
      <c r="P27" s="124"/>
      <c r="Q27" s="122" t="str">
        <f t="shared" si="0"/>
        <v>pop</v>
      </c>
      <c r="R27" s="125">
        <f t="shared" si="1"/>
        <v>17</v>
      </c>
      <c r="S27" s="125"/>
      <c r="T27" s="220"/>
      <c r="U27" s="126">
        <f t="shared" si="2"/>
        <v>2</v>
      </c>
      <c r="V27" s="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15" customHeight="1">
      <c r="A28" s="115">
        <v>25</v>
      </c>
      <c r="B28" s="116" t="s">
        <v>48</v>
      </c>
      <c r="C28" s="117" t="s">
        <v>110</v>
      </c>
      <c r="D28" s="215"/>
      <c r="E28" s="215"/>
      <c r="F28" s="118"/>
      <c r="G28" s="119"/>
      <c r="H28" s="215"/>
      <c r="I28" s="120"/>
      <c r="J28" s="118"/>
      <c r="K28" s="118"/>
      <c r="L28" s="119"/>
      <c r="M28" s="121">
        <v>16</v>
      </c>
      <c r="N28" s="122">
        <f t="shared" si="3"/>
        <v>16</v>
      </c>
      <c r="O28" s="123" t="s">
        <v>227</v>
      </c>
      <c r="P28" s="124"/>
      <c r="Q28" s="122" t="str">
        <f t="shared" si="0"/>
        <v/>
      </c>
      <c r="R28" s="125">
        <f t="shared" si="1"/>
        <v>16</v>
      </c>
      <c r="S28" s="125"/>
      <c r="T28" s="220"/>
      <c r="U28" s="126">
        <f t="shared" si="2"/>
        <v>0</v>
      </c>
      <c r="V28" s="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ht="15" customHeight="1">
      <c r="A29" s="115">
        <v>26</v>
      </c>
      <c r="B29" s="116" t="s">
        <v>49</v>
      </c>
      <c r="C29" s="117" t="s">
        <v>110</v>
      </c>
      <c r="D29" s="215"/>
      <c r="E29" s="215"/>
      <c r="F29" s="118"/>
      <c r="G29" s="119"/>
      <c r="H29" s="215"/>
      <c r="I29" s="120"/>
      <c r="J29" s="118"/>
      <c r="K29" s="118"/>
      <c r="L29" s="119"/>
      <c r="M29" s="121">
        <v>16</v>
      </c>
      <c r="N29" s="122">
        <f t="shared" si="3"/>
        <v>16</v>
      </c>
      <c r="O29" s="123" t="s">
        <v>227</v>
      </c>
      <c r="P29" s="124"/>
      <c r="Q29" s="122" t="str">
        <f t="shared" si="0"/>
        <v/>
      </c>
      <c r="R29" s="125">
        <f t="shared" si="1"/>
        <v>16</v>
      </c>
      <c r="S29" s="125"/>
      <c r="T29" s="220"/>
      <c r="U29" s="126">
        <f t="shared" si="2"/>
        <v>0</v>
      </c>
      <c r="V29" s="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ht="15" customHeight="1">
      <c r="A30" s="115">
        <v>27</v>
      </c>
      <c r="B30" s="116" t="s">
        <v>50</v>
      </c>
      <c r="C30" s="117" t="s">
        <v>111</v>
      </c>
      <c r="D30" s="215"/>
      <c r="E30" s="215"/>
      <c r="F30" s="118">
        <v>22</v>
      </c>
      <c r="G30" s="119">
        <v>31</v>
      </c>
      <c r="H30" s="215"/>
      <c r="I30" s="120"/>
      <c r="J30" s="118"/>
      <c r="K30" s="118"/>
      <c r="L30" s="119">
        <v>12</v>
      </c>
      <c r="M30" s="121">
        <v>3</v>
      </c>
      <c r="N30" s="122">
        <f t="shared" si="3"/>
        <v>68</v>
      </c>
      <c r="O30" s="123" t="s">
        <v>227</v>
      </c>
      <c r="P30" s="124"/>
      <c r="Q30" s="122" t="str">
        <f t="shared" si="0"/>
        <v>pop</v>
      </c>
      <c r="R30" s="125">
        <f t="shared" si="1"/>
        <v>8</v>
      </c>
      <c r="S30" s="125"/>
      <c r="T30" s="220"/>
      <c r="U30" s="126">
        <f t="shared" si="2"/>
        <v>3</v>
      </c>
      <c r="V30" s="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ht="15" customHeight="1">
      <c r="A31" s="115">
        <v>28</v>
      </c>
      <c r="B31" s="116" t="s">
        <v>39</v>
      </c>
      <c r="C31" s="117" t="s">
        <v>111</v>
      </c>
      <c r="D31" s="215"/>
      <c r="E31" s="215"/>
      <c r="F31" s="118">
        <v>22</v>
      </c>
      <c r="G31" s="119">
        <v>31</v>
      </c>
      <c r="H31" s="215"/>
      <c r="I31" s="120"/>
      <c r="J31" s="118"/>
      <c r="K31" s="118"/>
      <c r="L31" s="119">
        <v>12</v>
      </c>
      <c r="M31" s="121">
        <v>63</v>
      </c>
      <c r="N31" s="122">
        <f t="shared" si="3"/>
        <v>128</v>
      </c>
      <c r="O31" s="123" t="s">
        <v>227</v>
      </c>
      <c r="P31" s="124" t="s">
        <v>18</v>
      </c>
      <c r="Q31" s="122" t="str">
        <f t="shared" si="0"/>
        <v>br</v>
      </c>
      <c r="R31" s="125">
        <f t="shared" si="1"/>
        <v>8</v>
      </c>
      <c r="S31" s="125"/>
      <c r="T31" s="220"/>
      <c r="U31" s="126">
        <f t="shared" si="2"/>
        <v>3</v>
      </c>
      <c r="V31" s="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ht="15" customHeight="1">
      <c r="A32" s="115">
        <v>34</v>
      </c>
      <c r="B32" s="116" t="s">
        <v>15</v>
      </c>
      <c r="C32" s="117" t="s">
        <v>113</v>
      </c>
      <c r="D32" s="215"/>
      <c r="E32" s="215"/>
      <c r="F32" s="118"/>
      <c r="G32" s="119"/>
      <c r="H32" s="215"/>
      <c r="I32" s="120"/>
      <c r="J32" s="118"/>
      <c r="K32" s="118"/>
      <c r="L32" s="119"/>
      <c r="M32" s="121">
        <v>14</v>
      </c>
      <c r="N32" s="122">
        <f t="shared" si="3"/>
        <v>14</v>
      </c>
      <c r="O32" s="123" t="s">
        <v>227</v>
      </c>
      <c r="P32" s="130" t="s">
        <v>20</v>
      </c>
      <c r="Q32" s="122" t="str">
        <f t="shared" si="0"/>
        <v/>
      </c>
      <c r="R32" s="125">
        <f t="shared" si="1"/>
        <v>14</v>
      </c>
      <c r="S32" s="125"/>
      <c r="T32" s="220"/>
      <c r="U32" s="126">
        <f t="shared" si="2"/>
        <v>0</v>
      </c>
      <c r="V32" s="1"/>
      <c r="W32" s="2"/>
      <c r="X32" s="2"/>
      <c r="Y32" s="2"/>
      <c r="Z32" s="2"/>
      <c r="AA32" s="2"/>
    </row>
    <row r="33" spans="1:45" ht="15" customHeight="1">
      <c r="A33" s="115">
        <v>35</v>
      </c>
      <c r="B33" s="116" t="s">
        <v>16</v>
      </c>
      <c r="C33" s="117" t="s">
        <v>114</v>
      </c>
      <c r="D33" s="215"/>
      <c r="E33" s="215"/>
      <c r="F33" s="118"/>
      <c r="G33" s="119"/>
      <c r="H33" s="215"/>
      <c r="I33" s="120"/>
      <c r="J33" s="118"/>
      <c r="K33" s="118"/>
      <c r="L33" s="119"/>
      <c r="M33" s="121">
        <v>30</v>
      </c>
      <c r="N33" s="122">
        <f t="shared" si="3"/>
        <v>30</v>
      </c>
      <c r="O33" s="123" t="s">
        <v>227</v>
      </c>
      <c r="P33" s="130" t="s">
        <v>30</v>
      </c>
      <c r="Q33" s="122" t="str">
        <f t="shared" si="0"/>
        <v/>
      </c>
      <c r="R33" s="125">
        <f t="shared" si="1"/>
        <v>30</v>
      </c>
      <c r="S33" s="125"/>
      <c r="T33" s="220"/>
      <c r="U33" s="126">
        <f t="shared" si="2"/>
        <v>0</v>
      </c>
      <c r="V33" s="1"/>
      <c r="W33" s="2"/>
      <c r="X33" s="2"/>
      <c r="Y33" s="2"/>
      <c r="Z33" s="2"/>
      <c r="AA33" s="2"/>
    </row>
    <row r="34" spans="1:45" ht="15" customHeight="1">
      <c r="A34" s="115">
        <v>29</v>
      </c>
      <c r="B34" s="116" t="s">
        <v>10</v>
      </c>
      <c r="C34" s="117" t="s">
        <v>112</v>
      </c>
      <c r="D34" s="215"/>
      <c r="E34" s="215">
        <v>20</v>
      </c>
      <c r="F34" s="118">
        <v>22</v>
      </c>
      <c r="G34" s="119"/>
      <c r="H34" s="215"/>
      <c r="I34" s="120"/>
      <c r="J34" s="118"/>
      <c r="K34" s="118"/>
      <c r="L34" s="119">
        <v>12</v>
      </c>
      <c r="M34" s="121">
        <v>79</v>
      </c>
      <c r="N34" s="122">
        <f t="shared" si="3"/>
        <v>133</v>
      </c>
      <c r="O34" s="123" t="s">
        <v>227</v>
      </c>
      <c r="P34" s="130" t="s">
        <v>18</v>
      </c>
      <c r="Q34" s="122" t="str">
        <f t="shared" si="0"/>
        <v>br</v>
      </c>
      <c r="R34" s="125">
        <f t="shared" si="1"/>
        <v>13</v>
      </c>
      <c r="S34" s="125"/>
      <c r="T34" s="220">
        <v>1</v>
      </c>
      <c r="U34" s="126">
        <f t="shared" si="2"/>
        <v>3</v>
      </c>
      <c r="V34" s="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ht="15" customHeight="1">
      <c r="A35" s="115">
        <v>30</v>
      </c>
      <c r="B35" s="116" t="s">
        <v>11</v>
      </c>
      <c r="C35" s="117" t="s">
        <v>112</v>
      </c>
      <c r="D35" s="215">
        <v>19</v>
      </c>
      <c r="E35" s="215"/>
      <c r="F35" s="118"/>
      <c r="G35" s="119"/>
      <c r="H35" s="215"/>
      <c r="I35" s="120"/>
      <c r="J35" s="118"/>
      <c r="K35" s="118">
        <v>39</v>
      </c>
      <c r="L35" s="119"/>
      <c r="M35" s="121">
        <v>24</v>
      </c>
      <c r="N35" s="122">
        <f t="shared" si="3"/>
        <v>82</v>
      </c>
      <c r="O35" s="123" t="s">
        <v>227</v>
      </c>
      <c r="P35" s="130" t="s">
        <v>18</v>
      </c>
      <c r="Q35" s="122" t="str">
        <f t="shared" si="0"/>
        <v/>
      </c>
      <c r="R35" s="125">
        <f t="shared" si="1"/>
        <v>82</v>
      </c>
      <c r="S35" s="125"/>
      <c r="T35" s="220">
        <v>1</v>
      </c>
      <c r="U35" s="126">
        <f t="shared" si="2"/>
        <v>2</v>
      </c>
      <c r="V35" s="1"/>
      <c r="W35" s="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ht="15" customHeight="1">
      <c r="A36" s="115">
        <v>31</v>
      </c>
      <c r="B36" s="116" t="s">
        <v>12</v>
      </c>
      <c r="C36" s="117" t="s">
        <v>112</v>
      </c>
      <c r="D36" s="215"/>
      <c r="E36" s="215">
        <v>20</v>
      </c>
      <c r="F36" s="118">
        <v>22</v>
      </c>
      <c r="G36" s="119">
        <v>31</v>
      </c>
      <c r="H36" s="215"/>
      <c r="I36" s="120">
        <v>101</v>
      </c>
      <c r="J36" s="118">
        <v>39</v>
      </c>
      <c r="K36" s="118"/>
      <c r="L36" s="119"/>
      <c r="M36" s="121">
        <v>248</v>
      </c>
      <c r="N36" s="122">
        <f t="shared" si="3"/>
        <v>461</v>
      </c>
      <c r="O36" s="123" t="s">
        <v>227</v>
      </c>
      <c r="P36" s="130" t="s">
        <v>20</v>
      </c>
      <c r="Q36" s="122" t="str">
        <f t="shared" si="0"/>
        <v>sr</v>
      </c>
      <c r="R36" s="125">
        <f t="shared" si="1"/>
        <v>101</v>
      </c>
      <c r="S36" s="125"/>
      <c r="T36" s="220">
        <v>1</v>
      </c>
      <c r="U36" s="126">
        <f t="shared" ref="U36:U55" si="4">COUNT(D36:L36,S36)</f>
        <v>5</v>
      </c>
      <c r="V36" s="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ht="15" customHeight="1">
      <c r="A37" s="115">
        <v>32</v>
      </c>
      <c r="B37" s="116" t="s">
        <v>13</v>
      </c>
      <c r="C37" s="117" t="s">
        <v>112</v>
      </c>
      <c r="D37" s="215">
        <v>19</v>
      </c>
      <c r="E37" s="215"/>
      <c r="F37" s="118"/>
      <c r="G37" s="119"/>
      <c r="H37" s="215"/>
      <c r="I37" s="120"/>
      <c r="J37" s="118"/>
      <c r="K37" s="118"/>
      <c r="L37" s="119">
        <v>12</v>
      </c>
      <c r="M37" s="121">
        <v>112</v>
      </c>
      <c r="N37" s="122">
        <f t="shared" si="3"/>
        <v>143</v>
      </c>
      <c r="O37" s="123" t="s">
        <v>227</v>
      </c>
      <c r="P37" s="130" t="s">
        <v>18</v>
      </c>
      <c r="Q37" s="122" t="str">
        <f t="shared" si="0"/>
        <v>br</v>
      </c>
      <c r="R37" s="125">
        <f t="shared" si="1"/>
        <v>23</v>
      </c>
      <c r="S37" s="125"/>
      <c r="T37" s="220">
        <v>1</v>
      </c>
      <c r="U37" s="126">
        <f t="shared" si="4"/>
        <v>2</v>
      </c>
      <c r="V37" s="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thickBot="1">
      <c r="A38" s="132">
        <v>33</v>
      </c>
      <c r="B38" s="133" t="s">
        <v>14</v>
      </c>
      <c r="C38" s="134" t="s">
        <v>115</v>
      </c>
      <c r="D38" s="216"/>
      <c r="E38" s="216"/>
      <c r="F38" s="135">
        <v>22</v>
      </c>
      <c r="G38" s="136"/>
      <c r="H38" s="216"/>
      <c r="I38" s="137"/>
      <c r="J38" s="135"/>
      <c r="K38" s="135"/>
      <c r="L38" s="136"/>
      <c r="M38" s="138">
        <v>41</v>
      </c>
      <c r="N38" s="160">
        <f t="shared" si="3"/>
        <v>63</v>
      </c>
      <c r="O38" s="152" t="s">
        <v>227</v>
      </c>
      <c r="P38" s="139" t="s">
        <v>20</v>
      </c>
      <c r="Q38" s="160" t="str">
        <f t="shared" si="0"/>
        <v/>
      </c>
      <c r="R38" s="140">
        <f t="shared" si="1"/>
        <v>63</v>
      </c>
      <c r="S38" s="140"/>
      <c r="T38" s="219"/>
      <c r="U38" s="141">
        <f t="shared" si="4"/>
        <v>1</v>
      </c>
      <c r="V38" s="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ht="15" customHeight="1">
      <c r="A39" s="142">
        <v>36</v>
      </c>
      <c r="B39" s="143" t="s">
        <v>84</v>
      </c>
      <c r="C39" s="144" t="s">
        <v>26</v>
      </c>
      <c r="D39" s="217"/>
      <c r="E39" s="217"/>
      <c r="F39" s="145">
        <v>22</v>
      </c>
      <c r="G39" s="146">
        <v>31</v>
      </c>
      <c r="H39" s="217"/>
      <c r="I39" s="147"/>
      <c r="J39" s="145">
        <v>39</v>
      </c>
      <c r="K39" s="145"/>
      <c r="L39" s="146"/>
      <c r="M39" s="148"/>
      <c r="N39" s="161">
        <f t="shared" si="3"/>
        <v>92</v>
      </c>
      <c r="O39" s="175" t="s">
        <v>227</v>
      </c>
      <c r="P39" s="149"/>
      <c r="Q39" s="161" t="str">
        <f t="shared" si="0"/>
        <v>pop</v>
      </c>
      <c r="R39" s="150">
        <f t="shared" si="1"/>
        <v>32</v>
      </c>
      <c r="S39" s="150"/>
      <c r="T39" s="221"/>
      <c r="U39" s="222">
        <f t="shared" si="4"/>
        <v>3</v>
      </c>
      <c r="V39" s="1"/>
      <c r="W39" s="2"/>
      <c r="X39" s="2"/>
      <c r="Y39" s="2"/>
      <c r="Z39" s="2"/>
      <c r="AA39" s="2"/>
    </row>
    <row r="40" spans="1:45" ht="15" customHeight="1" thickBot="1">
      <c r="A40" s="132">
        <v>37</v>
      </c>
      <c r="B40" s="133" t="s">
        <v>25</v>
      </c>
      <c r="C40" s="134" t="s">
        <v>26</v>
      </c>
      <c r="D40" s="216">
        <v>19</v>
      </c>
      <c r="E40" s="216">
        <v>20</v>
      </c>
      <c r="F40" s="135">
        <v>22</v>
      </c>
      <c r="G40" s="152">
        <v>31</v>
      </c>
      <c r="H40" s="219">
        <v>6</v>
      </c>
      <c r="I40" s="153">
        <v>101</v>
      </c>
      <c r="J40" s="140">
        <v>39</v>
      </c>
      <c r="K40" s="140">
        <v>39</v>
      </c>
      <c r="L40" s="152">
        <v>12</v>
      </c>
      <c r="M40" s="138"/>
      <c r="N40" s="160">
        <f t="shared" si="3"/>
        <v>289</v>
      </c>
      <c r="O40" s="152" t="s">
        <v>227</v>
      </c>
      <c r="P40" s="139" t="s">
        <v>27</v>
      </c>
      <c r="Q40" s="160" t="str">
        <f t="shared" si="0"/>
        <v>za wytrw.</v>
      </c>
      <c r="R40" s="140" t="str">
        <f t="shared" si="1"/>
        <v/>
      </c>
      <c r="S40" s="140"/>
      <c r="T40" s="219">
        <v>3</v>
      </c>
      <c r="U40" s="141">
        <f t="shared" si="4"/>
        <v>9</v>
      </c>
      <c r="V40" s="1"/>
      <c r="W40" s="2"/>
      <c r="X40" s="2"/>
      <c r="Y40" s="2"/>
      <c r="Z40" s="2"/>
      <c r="AA40" s="2"/>
    </row>
    <row r="41" spans="1:45" ht="15" customHeight="1">
      <c r="A41" s="142">
        <v>38</v>
      </c>
      <c r="B41" s="154" t="s">
        <v>24</v>
      </c>
      <c r="C41" s="155" t="s">
        <v>29</v>
      </c>
      <c r="D41" s="217"/>
      <c r="E41" s="217">
        <v>20</v>
      </c>
      <c r="F41" s="145"/>
      <c r="G41" s="146"/>
      <c r="H41" s="217"/>
      <c r="I41" s="147"/>
      <c r="J41" s="145"/>
      <c r="K41" s="145"/>
      <c r="L41" s="146">
        <v>12</v>
      </c>
      <c r="M41" s="148">
        <v>166</v>
      </c>
      <c r="N41" s="161">
        <f t="shared" si="3"/>
        <v>198</v>
      </c>
      <c r="O41" s="175" t="s">
        <v>227</v>
      </c>
      <c r="P41" s="149" t="s">
        <v>20</v>
      </c>
      <c r="Q41" s="161" t="str">
        <f t="shared" si="0"/>
        <v/>
      </c>
      <c r="R41" s="150">
        <f t="shared" si="1"/>
        <v>198</v>
      </c>
      <c r="S41" s="150"/>
      <c r="T41" s="221">
        <v>1</v>
      </c>
      <c r="U41" s="151">
        <f t="shared" si="4"/>
        <v>2</v>
      </c>
      <c r="V41" s="1"/>
      <c r="W41" s="102"/>
      <c r="X41" s="103"/>
      <c r="Y41" s="104"/>
      <c r="Z41" s="104"/>
      <c r="AA41" s="104"/>
      <c r="AB41" s="105"/>
      <c r="AC41" s="104"/>
      <c r="AD41" s="104"/>
      <c r="AE41" s="104"/>
      <c r="AF41" s="106"/>
      <c r="AG41" s="107"/>
      <c r="AH41" s="108"/>
      <c r="AI41" s="109"/>
      <c r="AJ41" s="110"/>
      <c r="AK41" s="104"/>
      <c r="AL41" s="111"/>
      <c r="AM41" s="107"/>
      <c r="AN41" s="2"/>
      <c r="AO41" s="2"/>
      <c r="AP41" s="2"/>
      <c r="AQ41" s="2"/>
      <c r="AR41" s="2"/>
      <c r="AS41" s="2"/>
    </row>
    <row r="42" spans="1:45" ht="15" customHeight="1">
      <c r="A42" s="115">
        <v>39</v>
      </c>
      <c r="B42" s="156" t="s">
        <v>28</v>
      </c>
      <c r="C42" s="157" t="s">
        <v>29</v>
      </c>
      <c r="D42" s="215"/>
      <c r="E42" s="215"/>
      <c r="F42" s="118"/>
      <c r="G42" s="119"/>
      <c r="H42" s="215"/>
      <c r="I42" s="120"/>
      <c r="J42" s="118"/>
      <c r="K42" s="118"/>
      <c r="L42" s="119"/>
      <c r="M42" s="121"/>
      <c r="N42" s="122">
        <f t="shared" si="3"/>
        <v>0</v>
      </c>
      <c r="O42" s="123" t="s">
        <v>227</v>
      </c>
      <c r="P42" s="130" t="s">
        <v>27</v>
      </c>
      <c r="Q42" s="122" t="str">
        <f t="shared" si="0"/>
        <v/>
      </c>
      <c r="R42" s="125">
        <f t="shared" si="1"/>
        <v>0</v>
      </c>
      <c r="S42" s="125"/>
      <c r="T42" s="220"/>
      <c r="U42" s="126">
        <f t="shared" si="4"/>
        <v>0</v>
      </c>
      <c r="W42" s="102"/>
      <c r="X42" s="112"/>
      <c r="Y42" s="104"/>
      <c r="Z42" s="104"/>
      <c r="AA42" s="104"/>
      <c r="AB42" s="105"/>
      <c r="AC42" s="104"/>
      <c r="AD42" s="104"/>
      <c r="AE42" s="104"/>
      <c r="AF42" s="106"/>
      <c r="AG42" s="22"/>
      <c r="AH42" s="108"/>
      <c r="AI42" s="113"/>
      <c r="AJ42" s="110"/>
      <c r="AK42" s="104"/>
      <c r="AL42" s="111"/>
      <c r="AM42" s="107"/>
      <c r="AN42" s="2"/>
      <c r="AO42" s="2"/>
      <c r="AP42" s="2"/>
      <c r="AQ42" s="2"/>
      <c r="AR42" s="2"/>
      <c r="AS42" s="2"/>
    </row>
    <row r="43" spans="1:45" ht="15" customHeight="1">
      <c r="A43" s="115">
        <v>40</v>
      </c>
      <c r="B43" s="156" t="s">
        <v>23</v>
      </c>
      <c r="C43" s="157" t="s">
        <v>29</v>
      </c>
      <c r="D43" s="215">
        <v>19</v>
      </c>
      <c r="E43" s="215"/>
      <c r="F43" s="118"/>
      <c r="G43" s="119"/>
      <c r="H43" s="215"/>
      <c r="I43" s="120"/>
      <c r="J43" s="118"/>
      <c r="K43" s="118"/>
      <c r="L43" s="120"/>
      <c r="M43" s="121">
        <v>54</v>
      </c>
      <c r="N43" s="122">
        <f t="shared" si="3"/>
        <v>73</v>
      </c>
      <c r="O43" s="123" t="s">
        <v>227</v>
      </c>
      <c r="P43" s="130" t="s">
        <v>30</v>
      </c>
      <c r="Q43" s="122" t="str">
        <f t="shared" si="0"/>
        <v/>
      </c>
      <c r="R43" s="125">
        <f t="shared" si="1"/>
        <v>73</v>
      </c>
      <c r="S43" s="125"/>
      <c r="T43" s="220">
        <v>1</v>
      </c>
      <c r="U43" s="126">
        <f t="shared" si="4"/>
        <v>1</v>
      </c>
      <c r="W43" s="102"/>
      <c r="X43" s="103"/>
      <c r="Y43" s="104"/>
      <c r="Z43" s="104"/>
      <c r="AA43" s="104"/>
      <c r="AB43" s="105"/>
      <c r="AC43" s="104"/>
      <c r="AD43" s="104"/>
      <c r="AE43" s="104"/>
      <c r="AF43" s="105"/>
      <c r="AG43" s="22"/>
      <c r="AH43" s="108"/>
      <c r="AI43" s="109"/>
      <c r="AJ43" s="110"/>
      <c r="AK43" s="104"/>
      <c r="AL43" s="111"/>
      <c r="AM43" s="107"/>
      <c r="AN43" s="2"/>
      <c r="AO43" s="2"/>
      <c r="AP43" s="2"/>
      <c r="AQ43" s="2"/>
      <c r="AR43" s="2"/>
      <c r="AS43" s="2"/>
    </row>
    <row r="44" spans="1:45" ht="15" customHeight="1">
      <c r="A44" s="115">
        <v>41</v>
      </c>
      <c r="B44" s="156" t="s">
        <v>22</v>
      </c>
      <c r="C44" s="157" t="s">
        <v>29</v>
      </c>
      <c r="D44" s="215">
        <v>19</v>
      </c>
      <c r="E44" s="215">
        <v>20</v>
      </c>
      <c r="F44" s="118"/>
      <c r="G44" s="119"/>
      <c r="H44" s="215">
        <v>0</v>
      </c>
      <c r="I44" s="120"/>
      <c r="J44" s="118"/>
      <c r="K44" s="118"/>
      <c r="L44" s="119"/>
      <c r="M44" s="121">
        <v>140</v>
      </c>
      <c r="N44" s="122">
        <f t="shared" si="3"/>
        <v>179</v>
      </c>
      <c r="O44" s="123" t="s">
        <v>227</v>
      </c>
      <c r="P44" s="130" t="s">
        <v>20</v>
      </c>
      <c r="Q44" s="122" t="str">
        <f t="shared" si="0"/>
        <v/>
      </c>
      <c r="R44" s="125">
        <f t="shared" si="1"/>
        <v>179</v>
      </c>
      <c r="S44" s="125"/>
      <c r="T44" s="220">
        <v>3</v>
      </c>
      <c r="U44" s="126">
        <f t="shared" si="4"/>
        <v>3</v>
      </c>
      <c r="V44" s="1"/>
      <c r="W44" s="102"/>
      <c r="X44" s="103"/>
      <c r="Y44" s="104"/>
      <c r="Z44" s="104"/>
      <c r="AA44" s="104"/>
      <c r="AB44" s="105"/>
      <c r="AC44" s="104"/>
      <c r="AD44" s="104"/>
      <c r="AE44" s="104"/>
      <c r="AF44" s="106"/>
      <c r="AG44" s="107"/>
      <c r="AH44" s="108"/>
      <c r="AI44" s="109"/>
      <c r="AJ44" s="110"/>
      <c r="AK44" s="104"/>
      <c r="AL44" s="111"/>
      <c r="AM44" s="22"/>
    </row>
    <row r="45" spans="1:45" ht="15" customHeight="1">
      <c r="A45" s="115">
        <v>42</v>
      </c>
      <c r="B45" s="156" t="s">
        <v>41</v>
      </c>
      <c r="C45" s="157" t="s">
        <v>29</v>
      </c>
      <c r="D45" s="215"/>
      <c r="E45" s="215"/>
      <c r="F45" s="118"/>
      <c r="G45" s="119"/>
      <c r="H45" s="215"/>
      <c r="I45" s="120"/>
      <c r="J45" s="118"/>
      <c r="K45" s="118"/>
      <c r="L45" s="119"/>
      <c r="M45" s="121">
        <v>73</v>
      </c>
      <c r="N45" s="122">
        <f t="shared" si="3"/>
        <v>73</v>
      </c>
      <c r="O45" s="123" t="s">
        <v>227</v>
      </c>
      <c r="P45" s="130" t="s">
        <v>18</v>
      </c>
      <c r="Q45" s="122" t="str">
        <f t="shared" si="0"/>
        <v/>
      </c>
      <c r="R45" s="125">
        <f t="shared" si="1"/>
        <v>73</v>
      </c>
      <c r="S45" s="125"/>
      <c r="T45" s="220"/>
      <c r="U45" s="126">
        <f t="shared" si="4"/>
        <v>0</v>
      </c>
      <c r="V45" s="1"/>
      <c r="W45" s="102"/>
      <c r="X45" s="112"/>
      <c r="Y45" s="104"/>
      <c r="Z45" s="105"/>
      <c r="AA45" s="104"/>
      <c r="AB45" s="105"/>
      <c r="AC45" s="104"/>
      <c r="AD45" s="104"/>
      <c r="AE45" s="104"/>
      <c r="AF45" s="106"/>
      <c r="AG45" s="107"/>
      <c r="AH45" s="108"/>
      <c r="AI45" s="113"/>
      <c r="AJ45" s="110"/>
      <c r="AK45" s="104"/>
      <c r="AL45" s="111"/>
      <c r="AM45" s="22"/>
    </row>
    <row r="46" spans="1:45" ht="15" customHeight="1">
      <c r="A46" s="115">
        <v>43</v>
      </c>
      <c r="B46" s="156" t="s">
        <v>31</v>
      </c>
      <c r="C46" s="157" t="s">
        <v>29</v>
      </c>
      <c r="D46" s="215">
        <v>19</v>
      </c>
      <c r="E46" s="215">
        <v>20</v>
      </c>
      <c r="F46" s="118"/>
      <c r="G46" s="119"/>
      <c r="H46" s="215"/>
      <c r="I46" s="120">
        <v>101</v>
      </c>
      <c r="J46" s="118"/>
      <c r="K46" s="118"/>
      <c r="L46" s="119"/>
      <c r="M46" s="121">
        <v>13</v>
      </c>
      <c r="N46" s="122">
        <f t="shared" si="3"/>
        <v>153</v>
      </c>
      <c r="O46" s="123" t="s">
        <v>227</v>
      </c>
      <c r="P46" s="130" t="s">
        <v>27</v>
      </c>
      <c r="Q46" s="122" t="str">
        <f t="shared" si="0"/>
        <v>za wytrw.</v>
      </c>
      <c r="R46" s="125" t="str">
        <f t="shared" si="1"/>
        <v/>
      </c>
      <c r="S46" s="125"/>
      <c r="T46" s="220">
        <v>2</v>
      </c>
      <c r="U46" s="126">
        <f t="shared" si="4"/>
        <v>3</v>
      </c>
      <c r="V46" s="1"/>
      <c r="W46" s="102"/>
      <c r="X46" s="103"/>
      <c r="Y46" s="104"/>
      <c r="Z46" s="104"/>
      <c r="AA46" s="104"/>
      <c r="AB46" s="105"/>
      <c r="AC46" s="104"/>
      <c r="AD46" s="104"/>
      <c r="AE46" s="104"/>
      <c r="AF46" s="106"/>
      <c r="AG46" s="107"/>
      <c r="AH46" s="108"/>
      <c r="AI46" s="109"/>
      <c r="AJ46" s="110"/>
      <c r="AK46" s="104"/>
      <c r="AL46" s="111"/>
      <c r="AM46" s="107"/>
      <c r="AN46" s="2"/>
      <c r="AO46" s="2"/>
      <c r="AP46" s="2"/>
      <c r="AQ46" s="2"/>
      <c r="AR46" s="2"/>
      <c r="AS46" s="2"/>
    </row>
    <row r="47" spans="1:45" ht="15" customHeight="1">
      <c r="A47" s="115">
        <v>44</v>
      </c>
      <c r="B47" s="156" t="s">
        <v>21</v>
      </c>
      <c r="C47" s="157" t="s">
        <v>29</v>
      </c>
      <c r="D47" s="215">
        <v>19</v>
      </c>
      <c r="E47" s="215">
        <v>20</v>
      </c>
      <c r="F47" s="118"/>
      <c r="G47" s="119"/>
      <c r="H47" s="215">
        <v>0</v>
      </c>
      <c r="I47" s="120"/>
      <c r="J47" s="118"/>
      <c r="K47" s="118"/>
      <c r="L47" s="119"/>
      <c r="M47" s="121">
        <v>50</v>
      </c>
      <c r="N47" s="122">
        <f t="shared" si="3"/>
        <v>89</v>
      </c>
      <c r="O47" s="123" t="s">
        <v>227</v>
      </c>
      <c r="P47" s="130" t="s">
        <v>20</v>
      </c>
      <c r="Q47" s="122" t="str">
        <f t="shared" si="0"/>
        <v/>
      </c>
      <c r="R47" s="125">
        <f t="shared" si="1"/>
        <v>89</v>
      </c>
      <c r="S47" s="125"/>
      <c r="T47" s="220">
        <v>3</v>
      </c>
      <c r="U47" s="126">
        <f t="shared" si="4"/>
        <v>3</v>
      </c>
      <c r="V47" s="1"/>
      <c r="W47" s="102"/>
      <c r="X47" s="103"/>
      <c r="Y47" s="104"/>
      <c r="Z47" s="104"/>
      <c r="AA47" s="104"/>
      <c r="AB47" s="105"/>
      <c r="AC47" s="104"/>
      <c r="AD47" s="104"/>
      <c r="AE47" s="104"/>
      <c r="AF47" s="106"/>
      <c r="AG47" s="22"/>
      <c r="AH47" s="108"/>
      <c r="AI47" s="109"/>
      <c r="AJ47" s="110"/>
      <c r="AK47" s="104"/>
      <c r="AL47" s="111"/>
      <c r="AM47" s="22"/>
    </row>
    <row r="48" spans="1:45" ht="15" customHeight="1">
      <c r="A48" s="115">
        <v>45</v>
      </c>
      <c r="B48" s="156" t="s">
        <v>19</v>
      </c>
      <c r="C48" s="157" t="s">
        <v>29</v>
      </c>
      <c r="D48" s="215"/>
      <c r="E48" s="215"/>
      <c r="F48" s="118"/>
      <c r="G48" s="119"/>
      <c r="H48" s="215"/>
      <c r="I48" s="120"/>
      <c r="J48" s="118"/>
      <c r="K48" s="118"/>
      <c r="L48" s="119"/>
      <c r="M48" s="121">
        <v>69</v>
      </c>
      <c r="N48" s="122">
        <f t="shared" si="3"/>
        <v>69</v>
      </c>
      <c r="O48" s="123" t="s">
        <v>227</v>
      </c>
      <c r="P48" s="130" t="s">
        <v>18</v>
      </c>
      <c r="Q48" s="122" t="str">
        <f t="shared" si="0"/>
        <v/>
      </c>
      <c r="R48" s="125">
        <f t="shared" si="1"/>
        <v>69</v>
      </c>
      <c r="S48" s="125"/>
      <c r="T48" s="220"/>
      <c r="U48" s="126">
        <f t="shared" si="4"/>
        <v>0</v>
      </c>
      <c r="V48" s="1"/>
      <c r="W48" s="102"/>
      <c r="X48" s="112"/>
      <c r="Y48" s="104"/>
      <c r="Z48" s="105"/>
      <c r="AA48" s="104"/>
      <c r="AB48" s="105"/>
      <c r="AC48" s="104"/>
      <c r="AD48" s="104"/>
      <c r="AE48" s="104"/>
      <c r="AF48" s="106"/>
      <c r="AG48" s="107"/>
      <c r="AH48" s="108"/>
      <c r="AI48" s="109"/>
      <c r="AJ48" s="110"/>
      <c r="AK48" s="104"/>
      <c r="AL48" s="111"/>
      <c r="AM48" s="22"/>
    </row>
    <row r="49" spans="1:46" ht="15" customHeight="1">
      <c r="A49" s="115">
        <v>46</v>
      </c>
      <c r="B49" s="156" t="s">
        <v>40</v>
      </c>
      <c r="C49" s="157" t="s">
        <v>29</v>
      </c>
      <c r="D49" s="215">
        <v>19</v>
      </c>
      <c r="E49" s="215"/>
      <c r="F49" s="118"/>
      <c r="G49" s="119"/>
      <c r="H49" s="215"/>
      <c r="I49" s="120"/>
      <c r="J49" s="118"/>
      <c r="K49" s="118"/>
      <c r="L49" s="119"/>
      <c r="M49" s="121">
        <v>58</v>
      </c>
      <c r="N49" s="122">
        <f t="shared" si="3"/>
        <v>77</v>
      </c>
      <c r="O49" s="123" t="s">
        <v>227</v>
      </c>
      <c r="P49" s="130" t="s">
        <v>18</v>
      </c>
      <c r="Q49" s="122" t="str">
        <f t="shared" si="0"/>
        <v/>
      </c>
      <c r="R49" s="125">
        <f t="shared" si="1"/>
        <v>77</v>
      </c>
      <c r="S49" s="125"/>
      <c r="T49" s="220">
        <v>1</v>
      </c>
      <c r="U49" s="126">
        <f t="shared" si="4"/>
        <v>1</v>
      </c>
      <c r="W49" s="102"/>
      <c r="X49" s="112"/>
      <c r="Y49" s="104"/>
      <c r="Z49" s="104"/>
      <c r="AA49" s="104"/>
      <c r="AB49" s="105"/>
      <c r="AC49" s="104"/>
      <c r="AD49" s="104"/>
      <c r="AE49" s="104"/>
      <c r="AF49" s="106"/>
      <c r="AG49" s="107"/>
      <c r="AH49" s="108"/>
      <c r="AI49" s="113"/>
      <c r="AJ49" s="110"/>
      <c r="AK49" s="104"/>
      <c r="AL49" s="111"/>
      <c r="AM49" s="22"/>
      <c r="AN49" s="2"/>
      <c r="AO49" s="2"/>
      <c r="AP49" s="2"/>
      <c r="AQ49" s="2"/>
      <c r="AR49" s="2"/>
      <c r="AS49" s="2"/>
    </row>
    <row r="50" spans="1:46" ht="15" customHeight="1">
      <c r="A50" s="115">
        <v>47</v>
      </c>
      <c r="B50" s="156" t="s">
        <v>32</v>
      </c>
      <c r="C50" s="157" t="s">
        <v>29</v>
      </c>
      <c r="D50" s="215">
        <v>19</v>
      </c>
      <c r="E50" s="215"/>
      <c r="F50" s="118"/>
      <c r="G50" s="119"/>
      <c r="H50" s="215">
        <v>6</v>
      </c>
      <c r="I50" s="120">
        <v>101</v>
      </c>
      <c r="J50" s="118"/>
      <c r="K50" s="118"/>
      <c r="L50" s="119">
        <v>12</v>
      </c>
      <c r="M50" s="121">
        <v>350</v>
      </c>
      <c r="N50" s="122">
        <f t="shared" si="3"/>
        <v>488</v>
      </c>
      <c r="O50" s="123" t="s">
        <v>227</v>
      </c>
      <c r="P50" s="130" t="s">
        <v>30</v>
      </c>
      <c r="Q50" s="122" t="str">
        <f t="shared" si="0"/>
        <v/>
      </c>
      <c r="R50" s="125">
        <f t="shared" si="1"/>
        <v>488</v>
      </c>
      <c r="S50" s="123"/>
      <c r="T50" s="220">
        <v>2</v>
      </c>
      <c r="U50" s="126">
        <f t="shared" si="4"/>
        <v>4</v>
      </c>
      <c r="V50" s="1"/>
      <c r="W50" s="102"/>
      <c r="X50" s="112"/>
      <c r="Y50" s="104"/>
      <c r="Z50" s="104"/>
      <c r="AA50" s="104"/>
      <c r="AB50" s="105"/>
      <c r="AC50" s="104"/>
      <c r="AD50" s="104"/>
      <c r="AE50" s="104"/>
      <c r="AF50" s="106"/>
      <c r="AG50" s="107"/>
      <c r="AH50" s="108"/>
      <c r="AI50" s="113"/>
      <c r="AJ50" s="110"/>
      <c r="AK50" s="104"/>
      <c r="AL50" s="111"/>
      <c r="AM50" s="107"/>
      <c r="AN50" s="2"/>
      <c r="AO50" s="2"/>
      <c r="AP50" s="2"/>
      <c r="AQ50" s="2"/>
      <c r="AR50" s="2"/>
      <c r="AS50" s="2"/>
    </row>
    <row r="51" spans="1:46" ht="15" customHeight="1">
      <c r="A51" s="115">
        <v>48</v>
      </c>
      <c r="B51" s="156" t="s">
        <v>33</v>
      </c>
      <c r="C51" s="157" t="s">
        <v>29</v>
      </c>
      <c r="D51" s="215">
        <v>19</v>
      </c>
      <c r="E51" s="215">
        <v>20</v>
      </c>
      <c r="F51" s="118"/>
      <c r="G51" s="119"/>
      <c r="H51" s="215">
        <v>0</v>
      </c>
      <c r="I51" s="120"/>
      <c r="J51" s="118"/>
      <c r="K51" s="118"/>
      <c r="L51" s="119">
        <v>12</v>
      </c>
      <c r="M51" s="121">
        <v>263</v>
      </c>
      <c r="N51" s="122">
        <f t="shared" si="3"/>
        <v>314</v>
      </c>
      <c r="O51" s="123" t="s">
        <v>227</v>
      </c>
      <c r="P51" s="130" t="s">
        <v>20</v>
      </c>
      <c r="Q51" s="122" t="str">
        <f t="shared" si="0"/>
        <v/>
      </c>
      <c r="R51" s="125">
        <f t="shared" si="1"/>
        <v>314</v>
      </c>
      <c r="S51" s="125"/>
      <c r="T51" s="220">
        <v>3</v>
      </c>
      <c r="U51" s="126">
        <f t="shared" si="4"/>
        <v>4</v>
      </c>
      <c r="V51" s="1"/>
      <c r="W51" s="114"/>
      <c r="X51" s="112"/>
      <c r="Y51" s="104"/>
      <c r="Z51" s="104"/>
      <c r="AA51" s="104"/>
      <c r="AB51" s="105"/>
      <c r="AC51" s="104"/>
      <c r="AD51" s="104"/>
      <c r="AE51" s="104"/>
      <c r="AF51" s="106"/>
      <c r="AG51" s="22"/>
      <c r="AH51" s="108"/>
      <c r="AI51" s="113"/>
      <c r="AJ51" s="110"/>
      <c r="AK51" s="104"/>
      <c r="AL51" s="111"/>
      <c r="AM51" s="107"/>
      <c r="AN51" s="2"/>
      <c r="AO51" s="2"/>
      <c r="AP51" s="2"/>
      <c r="AQ51" s="2"/>
      <c r="AR51" s="2"/>
      <c r="AS51" s="2"/>
    </row>
    <row r="52" spans="1:46" ht="15" customHeight="1">
      <c r="A52" s="115">
        <v>49</v>
      </c>
      <c r="B52" s="157" t="s">
        <v>17</v>
      </c>
      <c r="C52" s="157" t="s">
        <v>29</v>
      </c>
      <c r="D52" s="215"/>
      <c r="E52" s="215"/>
      <c r="F52" s="118"/>
      <c r="G52" s="119"/>
      <c r="H52" s="215"/>
      <c r="I52" s="120"/>
      <c r="J52" s="118"/>
      <c r="K52" s="118"/>
      <c r="L52" s="119"/>
      <c r="M52" s="121">
        <v>58</v>
      </c>
      <c r="N52" s="122">
        <f t="shared" si="3"/>
        <v>58</v>
      </c>
      <c r="O52" s="123" t="s">
        <v>227</v>
      </c>
      <c r="P52" s="130" t="s">
        <v>20</v>
      </c>
      <c r="Q52" s="122" t="str">
        <f t="shared" si="0"/>
        <v/>
      </c>
      <c r="R52" s="125">
        <f t="shared" si="1"/>
        <v>58</v>
      </c>
      <c r="S52" s="125"/>
      <c r="T52" s="220"/>
      <c r="U52" s="126">
        <f t="shared" si="4"/>
        <v>0</v>
      </c>
      <c r="V52" s="1"/>
      <c r="W52" s="107"/>
      <c r="X52" s="107"/>
      <c r="Y52" s="107"/>
      <c r="Z52" s="107"/>
      <c r="AA52" s="107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</row>
    <row r="53" spans="1:46" ht="15" customHeight="1">
      <c r="A53" s="115">
        <v>50</v>
      </c>
      <c r="B53" s="156" t="s">
        <v>51</v>
      </c>
      <c r="C53" s="157" t="s">
        <v>29</v>
      </c>
      <c r="D53" s="215"/>
      <c r="E53" s="215"/>
      <c r="F53" s="118"/>
      <c r="G53" s="119"/>
      <c r="H53" s="215"/>
      <c r="I53" s="120"/>
      <c r="J53" s="118"/>
      <c r="K53" s="118"/>
      <c r="L53" s="119"/>
      <c r="M53" s="121">
        <v>13</v>
      </c>
      <c r="N53" s="122">
        <f t="shared" si="3"/>
        <v>13</v>
      </c>
      <c r="O53" s="123" t="s">
        <v>227</v>
      </c>
      <c r="P53" s="130" t="s">
        <v>20</v>
      </c>
      <c r="Q53" s="122" t="str">
        <f t="shared" si="0"/>
        <v/>
      </c>
      <c r="R53" s="125">
        <f t="shared" si="1"/>
        <v>13</v>
      </c>
      <c r="S53" s="125"/>
      <c r="T53" s="220"/>
      <c r="U53" s="126">
        <f t="shared" si="4"/>
        <v>0</v>
      </c>
      <c r="V53" s="1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6" ht="15" customHeight="1" thickBot="1">
      <c r="A54" s="132">
        <v>51</v>
      </c>
      <c r="B54" s="158" t="s">
        <v>42</v>
      </c>
      <c r="C54" s="159" t="s">
        <v>29</v>
      </c>
      <c r="D54" s="216">
        <v>19</v>
      </c>
      <c r="E54" s="216"/>
      <c r="F54" s="135"/>
      <c r="G54" s="136"/>
      <c r="H54" s="216">
        <v>6</v>
      </c>
      <c r="I54" s="137">
        <v>101</v>
      </c>
      <c r="J54" s="135"/>
      <c r="K54" s="135">
        <v>39</v>
      </c>
      <c r="L54" s="136">
        <v>12</v>
      </c>
      <c r="M54" s="138">
        <v>419</v>
      </c>
      <c r="N54" s="160">
        <f t="shared" si="3"/>
        <v>596</v>
      </c>
      <c r="O54" s="152" t="s">
        <v>227</v>
      </c>
      <c r="P54" s="139" t="s">
        <v>30</v>
      </c>
      <c r="Q54" s="160" t="str">
        <f t="shared" si="0"/>
        <v/>
      </c>
      <c r="R54" s="125">
        <f t="shared" si="1"/>
        <v>596</v>
      </c>
      <c r="S54" s="140"/>
      <c r="T54" s="219">
        <v>2</v>
      </c>
      <c r="U54" s="224">
        <f t="shared" si="4"/>
        <v>5</v>
      </c>
      <c r="V54" s="1"/>
      <c r="AO54" s="2"/>
      <c r="AP54" s="2"/>
      <c r="AQ54" s="2"/>
      <c r="AR54" s="2"/>
      <c r="AS54" s="2"/>
    </row>
    <row r="55" spans="1:46" ht="15" customHeight="1" thickBot="1">
      <c r="A55" s="226" t="s">
        <v>231</v>
      </c>
      <c r="B55" s="227"/>
      <c r="C55" s="228"/>
      <c r="D55" s="218">
        <f t="shared" ref="D55:L55" si="5">COUNT(D4:D54)</f>
        <v>11</v>
      </c>
      <c r="E55" s="218">
        <f t="shared" si="5"/>
        <v>8</v>
      </c>
      <c r="F55" s="206">
        <f t="shared" si="5"/>
        <v>16</v>
      </c>
      <c r="G55" s="207">
        <f t="shared" si="5"/>
        <v>9</v>
      </c>
      <c r="H55" s="218">
        <f t="shared" si="5"/>
        <v>6</v>
      </c>
      <c r="I55" s="208">
        <f t="shared" si="5"/>
        <v>5</v>
      </c>
      <c r="J55" s="206">
        <f t="shared" si="5"/>
        <v>13</v>
      </c>
      <c r="K55" s="206">
        <f t="shared" si="5"/>
        <v>8</v>
      </c>
      <c r="L55" s="206">
        <f t="shared" si="5"/>
        <v>20</v>
      </c>
      <c r="M55" s="205"/>
      <c r="N55" s="209">
        <f t="shared" si="3"/>
        <v>96</v>
      </c>
      <c r="O55" s="205">
        <f>COUNTIF(O4:O54,"x")</f>
        <v>51</v>
      </c>
      <c r="P55" s="210"/>
      <c r="Q55" s="211"/>
      <c r="R55" s="205"/>
      <c r="S55" s="206"/>
      <c r="T55" s="223">
        <f>SUM(T4:T54)</f>
        <v>25</v>
      </c>
      <c r="U55" s="225">
        <f t="shared" si="4"/>
        <v>9</v>
      </c>
      <c r="V55" s="1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6" ht="13.5" customHeight="1">
      <c r="A56" s="162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212"/>
      <c r="O56" s="36"/>
      <c r="P56" s="36"/>
      <c r="Q56" s="36"/>
      <c r="R56" s="163"/>
      <c r="S56" s="163"/>
      <c r="T56" s="163"/>
      <c r="U56" s="163"/>
      <c r="V56" s="1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6" ht="13.5" customHeight="1">
      <c r="A57" s="162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212"/>
      <c r="O57" s="36"/>
      <c r="P57" s="36"/>
      <c r="Q57" s="36"/>
      <c r="R57" s="163"/>
      <c r="S57" s="163"/>
      <c r="T57" s="163"/>
      <c r="U57" s="163"/>
      <c r="V57" s="1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6" ht="13.5" customHeight="1">
      <c r="A58" s="191"/>
      <c r="B58" s="192" t="s">
        <v>168</v>
      </c>
      <c r="C58" s="192"/>
      <c r="D58" s="192"/>
      <c r="E58" s="192"/>
      <c r="F58" s="192"/>
      <c r="G58" s="192"/>
      <c r="H58" s="192"/>
      <c r="I58" s="193"/>
      <c r="J58" s="192">
        <v>39</v>
      </c>
      <c r="K58" s="193"/>
      <c r="L58" s="193"/>
      <c r="M58" s="193"/>
      <c r="N58" s="176">
        <f t="shared" si="3"/>
        <v>39</v>
      </c>
      <c r="O58" s="36"/>
      <c r="P58" s="36"/>
      <c r="Q58" s="36"/>
      <c r="R58" s="163"/>
      <c r="S58" s="163"/>
      <c r="T58" s="163"/>
      <c r="U58" s="163"/>
      <c r="V58" s="1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6" ht="13.5" customHeight="1">
      <c r="A59" s="191"/>
      <c r="B59" s="192" t="s">
        <v>169</v>
      </c>
      <c r="C59" s="192"/>
      <c r="D59" s="192"/>
      <c r="E59" s="192"/>
      <c r="F59" s="192"/>
      <c r="G59" s="192"/>
      <c r="H59" s="192"/>
      <c r="I59" s="193"/>
      <c r="J59" s="192">
        <v>39</v>
      </c>
      <c r="K59" s="193"/>
      <c r="L59" s="193"/>
      <c r="M59" s="193"/>
      <c r="N59" s="176">
        <f t="shared" si="3"/>
        <v>39</v>
      </c>
      <c r="O59" s="36"/>
      <c r="P59" s="36"/>
      <c r="Q59" s="36"/>
      <c r="R59" s="163"/>
      <c r="S59" s="163"/>
      <c r="T59" s="163"/>
      <c r="U59" s="163"/>
      <c r="V59" s="1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6" ht="13.5" customHeight="1">
      <c r="A60" s="164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36"/>
      <c r="O60" s="36"/>
      <c r="P60" s="36"/>
      <c r="Q60" s="36"/>
      <c r="R60" s="163"/>
      <c r="S60" s="163"/>
      <c r="T60" s="163"/>
      <c r="U60" s="163"/>
      <c r="V60" s="1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6" ht="13.5" customHeight="1" thickBot="1">
      <c r="A61" s="164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36"/>
      <c r="O61" s="165"/>
      <c r="P61" s="166"/>
      <c r="Q61" s="167"/>
      <c r="R61" s="168"/>
      <c r="S61" s="163"/>
      <c r="T61" s="163"/>
      <c r="U61" s="163"/>
      <c r="V61" s="1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6" ht="13.5" customHeight="1" thickTop="1" thickBot="1">
      <c r="A62" s="164"/>
      <c r="B62" s="169"/>
      <c r="C62" s="169"/>
      <c r="D62" s="169"/>
      <c r="E62" s="169"/>
      <c r="F62" s="170"/>
      <c r="G62" s="169"/>
      <c r="H62" s="169"/>
      <c r="I62" s="169"/>
      <c r="J62" s="169"/>
      <c r="K62" s="169"/>
      <c r="L62" s="169"/>
      <c r="M62" s="169"/>
      <c r="N62" s="36"/>
      <c r="O62" s="171" t="s">
        <v>35</v>
      </c>
      <c r="P62" s="178">
        <f>COUNTIF(O4:O54,"o")</f>
        <v>0</v>
      </c>
      <c r="Q62" s="196" t="s">
        <v>18</v>
      </c>
      <c r="R62" s="179">
        <f>COUNTIF(Q4:Q54,"pop")</f>
        <v>9</v>
      </c>
      <c r="S62" s="169"/>
      <c r="T62" s="169"/>
      <c r="U62" s="169"/>
      <c r="V62" s="1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6" ht="13.5" customHeight="1" thickTop="1" thickBot="1">
      <c r="A63" s="164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36"/>
      <c r="O63" s="180"/>
      <c r="P63" s="181"/>
      <c r="Q63" s="197" t="s">
        <v>36</v>
      </c>
      <c r="R63" s="182">
        <f>COUNTIF(Q4:Q54,"pop+br")</f>
        <v>0</v>
      </c>
      <c r="S63" s="169"/>
      <c r="T63" s="169"/>
      <c r="U63" s="169"/>
      <c r="V63" s="1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6" ht="13.5" customHeight="1" thickTop="1" thickBot="1">
      <c r="A64" s="164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36"/>
      <c r="O64" s="180"/>
      <c r="P64" s="181"/>
      <c r="Q64" s="198" t="s">
        <v>20</v>
      </c>
      <c r="R64" s="183">
        <f>COUNTIF(Q4:Q54,"br")</f>
        <v>3</v>
      </c>
      <c r="S64" s="169"/>
      <c r="T64" s="169"/>
      <c r="U64" s="169"/>
      <c r="V64" s="1"/>
      <c r="W64" s="1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thickTop="1" thickBot="1">
      <c r="A65" s="172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36"/>
      <c r="O65" s="180"/>
      <c r="P65" s="181"/>
      <c r="Q65" s="199" t="s">
        <v>30</v>
      </c>
      <c r="R65" s="184">
        <f>COUNTIF(Q4:Q54,"sr")</f>
        <v>1</v>
      </c>
      <c r="S65" s="169"/>
      <c r="T65" s="169"/>
      <c r="U65" s="169"/>
      <c r="V65" s="1"/>
      <c r="W65" s="1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thickTop="1" thickBot="1">
      <c r="A66" s="172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36"/>
      <c r="O66" s="180"/>
      <c r="P66" s="181"/>
      <c r="Q66" s="200" t="s">
        <v>27</v>
      </c>
      <c r="R66" s="185">
        <f>COUNTIF(Q4:Q54,"zł")</f>
        <v>0</v>
      </c>
      <c r="S66" s="169"/>
      <c r="T66" s="169"/>
      <c r="U66" s="169"/>
      <c r="V66" s="1"/>
      <c r="W66" s="1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thickTop="1" thickBot="1">
      <c r="A67" s="172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36"/>
      <c r="O67" s="180"/>
      <c r="P67" s="181"/>
      <c r="Q67" s="201" t="s">
        <v>37</v>
      </c>
      <c r="R67" s="186">
        <f>COUNTIF(Q4:Q54,"za wytrw.")</f>
        <v>2</v>
      </c>
      <c r="S67" s="169"/>
      <c r="T67" s="169"/>
      <c r="U67" s="169"/>
      <c r="V67" s="1"/>
      <c r="W67" s="1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thickTop="1" thickBot="1">
      <c r="A68" s="172"/>
      <c r="B68" s="169"/>
      <c r="C68" s="169"/>
      <c r="D68" s="169"/>
      <c r="E68" s="169"/>
      <c r="F68" s="169"/>
      <c r="G68" s="172"/>
      <c r="H68" s="169"/>
      <c r="I68" s="169"/>
      <c r="J68" s="169"/>
      <c r="K68" s="169"/>
      <c r="L68" s="169"/>
      <c r="M68" s="169"/>
      <c r="N68" s="169"/>
      <c r="O68" s="180"/>
      <c r="P68" s="181"/>
      <c r="Q68" s="202"/>
      <c r="R68" s="187"/>
      <c r="S68" s="169"/>
      <c r="T68" s="169"/>
      <c r="U68" s="169"/>
      <c r="V68" s="1"/>
      <c r="W68" s="1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thickTop="1" thickBot="1">
      <c r="A69" s="172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80"/>
      <c r="P69" s="181"/>
      <c r="Q69" s="203" t="s">
        <v>52</v>
      </c>
      <c r="R69" s="188">
        <f>COUNTIF(Q4:Q54,"br -b.ks.")</f>
        <v>0</v>
      </c>
      <c r="S69" s="169"/>
      <c r="T69" s="169"/>
      <c r="U69" s="169"/>
      <c r="V69" s="1"/>
      <c r="W69" s="1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thickTop="1" thickBot="1">
      <c r="A70" s="172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80"/>
      <c r="P70" s="181"/>
      <c r="Q70" s="204" t="s">
        <v>53</v>
      </c>
      <c r="R70" s="189">
        <f>COUNTIF(Q24:Q55,"br -b.ks.")</f>
        <v>0</v>
      </c>
      <c r="S70" s="169"/>
      <c r="T70" s="169"/>
      <c r="U70" s="169"/>
      <c r="V70" s="2"/>
      <c r="W70" s="1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thickTop="1" thickBot="1">
      <c r="A71" s="172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80"/>
      <c r="P71" s="181"/>
      <c r="Q71" s="194" t="s">
        <v>34</v>
      </c>
      <c r="R71" s="195">
        <f>SUM(R62:R70)</f>
        <v>15</v>
      </c>
      <c r="S71" s="169"/>
      <c r="T71" s="169"/>
      <c r="U71" s="169"/>
      <c r="V71" s="2"/>
      <c r="W71" s="1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thickTop="1">
      <c r="A72" s="172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73"/>
      <c r="Q72" s="174"/>
      <c r="R72" s="169"/>
      <c r="S72" s="169"/>
      <c r="T72" s="169"/>
      <c r="U72" s="169"/>
      <c r="V72" s="2"/>
      <c r="W72" s="1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5"/>
      <c r="P73" s="6"/>
      <c r="Q73" s="2"/>
      <c r="R73" s="2"/>
      <c r="S73" s="2"/>
      <c r="T73" s="2"/>
      <c r="U73" s="2"/>
      <c r="V73" s="2"/>
      <c r="W73" s="1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5"/>
      <c r="P74" s="6"/>
      <c r="Q74" s="2"/>
      <c r="R74" s="2"/>
      <c r="S74" s="2"/>
      <c r="T74" s="2"/>
      <c r="U74" s="2"/>
      <c r="V74" s="2"/>
      <c r="W74" s="1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5"/>
      <c r="P75" s="6"/>
      <c r="Q75" s="2"/>
      <c r="R75" s="2"/>
      <c r="S75" s="2"/>
      <c r="T75" s="2"/>
      <c r="U75" s="2"/>
      <c r="V75" s="2"/>
      <c r="W75" s="1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5"/>
      <c r="P76" s="6"/>
      <c r="Q76" s="2"/>
      <c r="R76" s="2"/>
      <c r="S76" s="2"/>
      <c r="T76" s="2"/>
      <c r="U76" s="2"/>
      <c r="V76" s="2"/>
      <c r="W76" s="1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2.75" customHeight="1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5"/>
      <c r="P77" s="6"/>
      <c r="Q77" s="2"/>
      <c r="R77" s="2"/>
      <c r="S77" s="2"/>
      <c r="T77" s="2"/>
      <c r="U77" s="2"/>
      <c r="V77" s="2"/>
      <c r="W77" s="1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2.75" customHeight="1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5"/>
      <c r="P78" s="6"/>
      <c r="Q78" s="2"/>
      <c r="R78" s="2"/>
      <c r="S78" s="2"/>
      <c r="T78" s="2"/>
      <c r="U78" s="2"/>
      <c r="V78" s="2"/>
      <c r="W78" s="1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2.75" customHeight="1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5"/>
      <c r="P79" s="6"/>
      <c r="Q79" s="2"/>
      <c r="R79" s="2"/>
      <c r="S79" s="2"/>
      <c r="T79" s="2"/>
      <c r="U79" s="2"/>
      <c r="V79" s="2"/>
      <c r="W79" s="1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2.75" customHeight="1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5"/>
      <c r="P80" s="6"/>
      <c r="Q80" s="2"/>
      <c r="R80" s="2"/>
      <c r="S80" s="2"/>
      <c r="T80" s="2"/>
      <c r="U80" s="2"/>
      <c r="V80" s="2"/>
      <c r="W80" s="1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2.75" customHeight="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5"/>
      <c r="P81" s="6"/>
      <c r="Q81" s="2"/>
      <c r="R81" s="2"/>
      <c r="S81" s="2"/>
      <c r="T81" s="2"/>
      <c r="U81" s="2"/>
      <c r="V81" s="2"/>
      <c r="W81" s="1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2.75" customHeight="1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5"/>
      <c r="P82" s="6"/>
      <c r="Q82" s="2"/>
      <c r="R82" s="2"/>
      <c r="S82" s="2"/>
      <c r="T82" s="2"/>
      <c r="U82" s="2"/>
      <c r="V82" s="2"/>
      <c r="W82" s="2"/>
      <c r="X82" s="2"/>
      <c r="Y82" s="2"/>
      <c r="Z82" s="2" t="s">
        <v>38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2.75" customHeight="1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5"/>
      <c r="P83" s="6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2.75" customHeight="1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5"/>
      <c r="P84" s="6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2.75" customHeight="1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5"/>
      <c r="P85" s="6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2.75" customHeight="1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5"/>
      <c r="P86" s="6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2.75" customHeight="1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5"/>
      <c r="P87" s="6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2.75" customHeight="1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5"/>
      <c r="P88" s="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2.75" customHeight="1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5"/>
      <c r="P89" s="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2.75" customHeight="1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5"/>
      <c r="P90" s="6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2.75" customHeight="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5"/>
      <c r="P91" s="6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2.7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5"/>
      <c r="P92" s="6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2.75" customHeight="1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5"/>
      <c r="P93" s="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2.75" customHeight="1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5"/>
      <c r="P94" s="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2.75" customHeight="1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2.75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5"/>
      <c r="P96" s="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2.75" customHeight="1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5"/>
      <c r="P97" s="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2.75" customHeight="1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5"/>
      <c r="P98" s="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2.75" customHeight="1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5"/>
      <c r="P99" s="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2.75" customHeight="1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5"/>
      <c r="P100" s="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2.75" customHeight="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5"/>
      <c r="P101" s="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2.75" customHeight="1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5"/>
      <c r="P102" s="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2.75" customHeight="1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5"/>
      <c r="P103" s="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2.75" customHeight="1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5"/>
      <c r="P104" s="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2.75" customHeight="1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5"/>
      <c r="P105" s="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2.75" customHeight="1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5"/>
      <c r="P106" s="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2.75" customHeight="1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5"/>
      <c r="P107" s="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2.75" customHeight="1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5"/>
      <c r="P108" s="6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2.7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5"/>
      <c r="P109" s="6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2.75" customHeight="1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5"/>
      <c r="P110" s="6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2.75" customHeight="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5"/>
      <c r="P111" s="6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2.75" customHeight="1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5"/>
      <c r="P112" s="6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2.75" customHeight="1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5"/>
      <c r="P113" s="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2.7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5"/>
      <c r="P114" s="6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2.75" customHeight="1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5"/>
      <c r="P115" s="6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2.75" customHeight="1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5"/>
      <c r="P116" s="6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2.75" customHeight="1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5"/>
      <c r="P117" s="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2.75" customHeight="1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5"/>
      <c r="P118" s="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2.75" customHeight="1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5"/>
      <c r="P119" s="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2.75" customHeight="1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5"/>
      <c r="P120" s="6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2.75" customHeight="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5"/>
      <c r="P121" s="6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2.75" customHeight="1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5"/>
      <c r="P122" s="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2.75" customHeight="1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5"/>
      <c r="P123" s="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2.75" customHeight="1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5"/>
      <c r="P124" s="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2.75" customHeight="1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2.75" customHeight="1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5"/>
      <c r="P126" s="6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2.75" customHeight="1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5"/>
      <c r="P127" s="6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2.75" customHeight="1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5"/>
      <c r="P128" s="6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 ht="12.75" customHeight="1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5"/>
      <c r="P129" s="6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1:46" ht="12.75" customHeight="1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5"/>
      <c r="P130" s="6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ht="12.75" customHeight="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5"/>
      <c r="P131" s="6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ht="12.75" customHeight="1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5"/>
      <c r="P132" s="6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ht="12.75" customHeight="1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5"/>
      <c r="P133" s="6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ht="12.75" customHeight="1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5"/>
      <c r="P134" s="6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ht="12.75" customHeight="1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5"/>
      <c r="P135" s="6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ht="12.75" customHeight="1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5"/>
      <c r="P136" s="6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ht="12.75" customHeight="1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5"/>
      <c r="P137" s="6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ht="12.75" customHeight="1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5"/>
      <c r="P138" s="6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ht="12.75" customHeight="1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5"/>
      <c r="P139" s="6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ht="12.75" customHeight="1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5"/>
      <c r="P140" s="6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ht="12.75" customHeight="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5"/>
      <c r="P141" s="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ht="12.75" customHeight="1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5"/>
      <c r="P142" s="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ht="12.75" customHeight="1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5"/>
      <c r="P143" s="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2.75" customHeight="1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5"/>
      <c r="P144" s="6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ht="12.75" customHeight="1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5"/>
      <c r="P145" s="6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2.75" customHeight="1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5"/>
      <c r="P146" s="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2.75" customHeight="1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5"/>
      <c r="P147" s="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2.75" customHeight="1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5"/>
      <c r="P148" s="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2.75" customHeight="1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5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2.75" customHeight="1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5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2.75" customHeight="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5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2.75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5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2.75" customHeight="1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5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2.75" customHeight="1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5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2.75" customHeight="1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2.75" customHeight="1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5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2.75" customHeight="1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2.75" customHeight="1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2.75" customHeight="1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5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2.75" customHeight="1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5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2.75" customHeight="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5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2.75" customHeight="1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5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2.75" customHeight="1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5"/>
      <c r="P163" s="6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2.75" customHeight="1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5"/>
      <c r="P164" s="6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2.75" customHeight="1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5"/>
      <c r="P165" s="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2.75" customHeight="1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5"/>
      <c r="P166" s="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2.75" customHeight="1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5"/>
      <c r="P167" s="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2.75" customHeight="1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5"/>
      <c r="P168" s="6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2.75" customHeight="1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5"/>
      <c r="P169" s="6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2.75" customHeight="1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5"/>
      <c r="P170" s="6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2.75" customHeight="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5"/>
      <c r="P171" s="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2.75" customHeight="1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5"/>
      <c r="P172" s="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2.75" customHeight="1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5"/>
      <c r="P173" s="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2.75" customHeight="1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5"/>
      <c r="P174" s="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2.75" customHeight="1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5"/>
      <c r="P175" s="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2.75" customHeight="1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5"/>
      <c r="P176" s="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2.75" customHeight="1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5"/>
      <c r="P177" s="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2.75" customHeight="1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5"/>
      <c r="P178" s="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2.75" customHeight="1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5"/>
      <c r="P179" s="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2.75" customHeight="1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5"/>
      <c r="P180" s="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2.75" customHeight="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5"/>
      <c r="P181" s="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2.75" customHeight="1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5"/>
      <c r="P182" s="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2.75" customHeight="1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5"/>
      <c r="P183" s="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2.75" customHeight="1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5"/>
      <c r="P184" s="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2.75" customHeight="1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2.75" customHeight="1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5"/>
      <c r="P186" s="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2.75" customHeight="1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5"/>
      <c r="P187" s="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2.75" customHeight="1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5"/>
      <c r="P188" s="6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2.75" customHeight="1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5"/>
      <c r="P189" s="6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2.75" customHeight="1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5"/>
      <c r="P190" s="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2.75" customHeight="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5"/>
      <c r="P191" s="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2.75" customHeight="1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5"/>
      <c r="P192" s="6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2.75" customHeight="1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5"/>
      <c r="P193" s="6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2.75" customHeight="1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5"/>
      <c r="P194" s="6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2.75" customHeight="1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5"/>
      <c r="P195" s="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2.75" customHeight="1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5"/>
      <c r="P196" s="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2.75" customHeight="1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5"/>
      <c r="P197" s="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2.75" customHeight="1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5"/>
      <c r="P198" s="6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2.75" customHeight="1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5"/>
      <c r="P199" s="6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2.75" customHeight="1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5"/>
      <c r="P200" s="6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2.75" customHeight="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5"/>
      <c r="P201" s="6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2.75" customHeight="1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5"/>
      <c r="P202" s="6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2.75" customHeight="1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5"/>
      <c r="P203" s="6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2.75" customHeight="1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5"/>
      <c r="P204" s="6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2.75" customHeight="1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5"/>
      <c r="P205" s="6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2.75" customHeight="1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5"/>
      <c r="P206" s="6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2.7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5"/>
      <c r="P207" s="6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2.7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5"/>
      <c r="P208" s="6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2.7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5"/>
      <c r="P209" s="6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2.7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5"/>
      <c r="P210" s="6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2.7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5"/>
      <c r="P211" s="6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2.7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5"/>
      <c r="P212" s="6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2.7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5"/>
      <c r="P213" s="6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2.7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5"/>
      <c r="P214" s="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2.7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2.7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5"/>
      <c r="P216" s="6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2.7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5"/>
      <c r="P217" s="6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2.7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5"/>
      <c r="P218" s="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2.7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5"/>
      <c r="P219" s="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2.7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5"/>
      <c r="P220" s="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2.7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5"/>
      <c r="P221" s="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2.7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5"/>
      <c r="P222" s="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2.7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5"/>
      <c r="P223" s="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2.7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5"/>
      <c r="P224" s="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2.75" customHeight="1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5"/>
      <c r="P225" s="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2.75" customHeight="1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5"/>
      <c r="P226" s="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2.75" customHeight="1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5"/>
      <c r="P227" s="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2.75" customHeight="1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5"/>
      <c r="P228" s="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2.75" customHeight="1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5"/>
      <c r="P229" s="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2.75" customHeight="1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5"/>
      <c r="P230" s="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2.75" customHeight="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5"/>
      <c r="P231" s="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2.75" customHeight="1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5"/>
      <c r="P232" s="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2.75" customHeight="1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5"/>
      <c r="P233" s="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2.75" customHeight="1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5"/>
      <c r="P234" s="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2.75" customHeight="1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5"/>
      <c r="P235" s="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2.75" customHeight="1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5"/>
      <c r="P236" s="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2.75" customHeight="1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5"/>
      <c r="P237" s="6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2.75" customHeight="1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5"/>
      <c r="P238" s="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2.75" customHeight="1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5"/>
      <c r="P239" s="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2.75" customHeight="1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5"/>
      <c r="P240" s="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2.75" customHeight="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5"/>
      <c r="P241" s="6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2.75" customHeight="1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5"/>
      <c r="P242" s="6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2.75" customHeight="1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5"/>
      <c r="P243" s="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2.7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5"/>
      <c r="P244" s="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2.7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5"/>
      <c r="P245" s="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2.7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5"/>
      <c r="P246" s="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2.7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5"/>
      <c r="P247" s="6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2.7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5"/>
      <c r="P248" s="6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2.7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5"/>
      <c r="P249" s="6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2.7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5"/>
      <c r="P250" s="6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2.7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5"/>
      <c r="P251" s="6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2.7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5"/>
      <c r="P252" s="6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2.7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5"/>
      <c r="P253" s="6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2.7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5"/>
      <c r="P254" s="6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2.7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5"/>
      <c r="P255" s="6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2.7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5"/>
      <c r="P256" s="6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2.7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5"/>
      <c r="P257" s="6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2.7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5"/>
      <c r="P258" s="6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2.7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5"/>
      <c r="P259" s="6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2.7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5"/>
      <c r="P260" s="6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2.7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5"/>
      <c r="P261" s="6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2.7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5"/>
      <c r="P262" s="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2.7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5"/>
      <c r="P263" s="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2.7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5"/>
      <c r="P264" s="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2.7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5"/>
      <c r="P265" s="6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2.7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5"/>
      <c r="P266" s="6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2.7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5"/>
      <c r="P267" s="6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2.7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5"/>
      <c r="P268" s="6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2.7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5"/>
      <c r="P269" s="6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2.7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5"/>
      <c r="P270" s="6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2.7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5"/>
      <c r="P271" s="6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2.7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5"/>
      <c r="P272" s="6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2.7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5"/>
      <c r="P273" s="6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2.7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5"/>
      <c r="P274" s="6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2.7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5"/>
      <c r="P275" s="6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2.7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5"/>
      <c r="P276" s="6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2.7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5"/>
      <c r="P277" s="6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2.7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5"/>
      <c r="P278" s="6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2.7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5"/>
      <c r="P279" s="6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2.7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5"/>
      <c r="P280" s="6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2.7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5"/>
      <c r="P281" s="6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2.7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5"/>
      <c r="P282" s="6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2.7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5"/>
      <c r="P283" s="6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2.7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5"/>
      <c r="P284" s="6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2.7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5"/>
      <c r="P285" s="6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2.7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5"/>
      <c r="P286" s="6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2.7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5"/>
      <c r="P287" s="6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2.7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5"/>
      <c r="P288" s="6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2.7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5"/>
      <c r="P289" s="6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2.7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5"/>
      <c r="P290" s="6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2.7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5"/>
      <c r="P291" s="6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2.7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5"/>
      <c r="P292" s="6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2.7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5"/>
      <c r="P293" s="6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2.7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5"/>
      <c r="P294" s="6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2.7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5"/>
      <c r="P295" s="6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2.7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5"/>
      <c r="P296" s="6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2.7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5"/>
      <c r="P297" s="6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2.7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5"/>
      <c r="P298" s="6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2.7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5"/>
      <c r="P299" s="6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2.7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5"/>
      <c r="P300" s="6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2.7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5"/>
      <c r="P301" s="6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2.7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5"/>
      <c r="P302" s="6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2.7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5"/>
      <c r="P303" s="6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2.7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5"/>
      <c r="P304" s="6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2.7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5"/>
      <c r="P305" s="6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2.7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5"/>
      <c r="P306" s="6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2.7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5"/>
      <c r="P307" s="6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2.7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5"/>
      <c r="P308" s="6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2.7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5"/>
      <c r="P309" s="6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2.7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5"/>
      <c r="P310" s="6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2.7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5"/>
      <c r="P311" s="6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2.7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5"/>
      <c r="P312" s="6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2.7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5"/>
      <c r="P313" s="6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2.7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5"/>
      <c r="P314" s="6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2.7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5"/>
      <c r="P315" s="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2.7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5"/>
      <c r="P316" s="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2.7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5"/>
      <c r="P317" s="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2.7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5"/>
      <c r="P318" s="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2.7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5"/>
      <c r="P319" s="6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2.7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5"/>
      <c r="P320" s="6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2.7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5"/>
      <c r="P321" s="6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2.7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5"/>
      <c r="P322" s="6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2.7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5"/>
      <c r="P323" s="6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2.7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5"/>
      <c r="P324" s="6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2.7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5"/>
      <c r="P325" s="6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2.7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5"/>
      <c r="P326" s="6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2.7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5"/>
      <c r="P327" s="6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2.7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5"/>
      <c r="P328" s="6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2.7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5"/>
      <c r="P329" s="6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2.7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5"/>
      <c r="P330" s="6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2.7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5"/>
      <c r="P331" s="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2.7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5"/>
      <c r="P332" s="6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2.7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5"/>
      <c r="P333" s="6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2.7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5"/>
      <c r="P334" s="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2.7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5"/>
      <c r="P335" s="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2.7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5"/>
      <c r="P336" s="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2.7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5"/>
      <c r="P337" s="6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2.7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5"/>
      <c r="P338" s="6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2.7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5"/>
      <c r="P339" s="6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2.7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5"/>
      <c r="P340" s="6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2.7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5"/>
      <c r="P341" s="6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2.7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5"/>
      <c r="P342" s="6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2.7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5"/>
      <c r="P343" s="6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2.7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5"/>
      <c r="P344" s="6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2.7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5"/>
      <c r="P345" s="6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2.7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5"/>
      <c r="P346" s="6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2.7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5"/>
      <c r="P347" s="6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2.7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5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2.7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5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2.7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5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2.7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5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2.7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5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2.7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5"/>
      <c r="P353" s="6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2.7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5"/>
      <c r="P354" s="6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2.7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5"/>
      <c r="P355" s="6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2.7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5"/>
      <c r="P356" s="6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2.7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5"/>
      <c r="P357" s="6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2.7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5"/>
      <c r="P358" s="6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2.7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5"/>
      <c r="P359" s="6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2.7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5"/>
      <c r="P360" s="6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2.7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5"/>
      <c r="P361" s="6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2.7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5"/>
      <c r="P362" s="6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2.7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5"/>
      <c r="P363" s="6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2.7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5"/>
      <c r="P364" s="6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2.7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5"/>
      <c r="P365" s="6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2.7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5"/>
      <c r="P366" s="6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2.7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5"/>
      <c r="P367" s="6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2.7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5"/>
      <c r="P368" s="6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2.7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5"/>
      <c r="P369" s="6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2.7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5"/>
      <c r="P370" s="6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2.7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5"/>
      <c r="P371" s="6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2.7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5"/>
      <c r="P372" s="6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2.7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5"/>
      <c r="P373" s="6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2.7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5"/>
      <c r="P374" s="6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2.7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5"/>
      <c r="P375" s="6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2.7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5"/>
      <c r="P376" s="6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2.7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5"/>
      <c r="P377" s="6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2.7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5"/>
      <c r="P378" s="6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2.7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5"/>
      <c r="P379" s="6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2.7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5"/>
      <c r="P380" s="6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2.7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5"/>
      <c r="P381" s="6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2.7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5"/>
      <c r="P382" s="6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2.7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5"/>
      <c r="P383" s="6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2.7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5"/>
      <c r="P384" s="6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2.7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5"/>
      <c r="P385" s="6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2.7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5"/>
      <c r="P386" s="6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2.7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5"/>
      <c r="P387" s="6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2.7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5"/>
      <c r="P388" s="6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2.7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5"/>
      <c r="P389" s="6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2.7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5"/>
      <c r="P390" s="6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2.7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5"/>
      <c r="P391" s="6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2.7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5"/>
      <c r="P392" s="6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2.7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5"/>
      <c r="P393" s="6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2.7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5"/>
      <c r="P394" s="6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2.7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5"/>
      <c r="P395" s="6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2.7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5"/>
      <c r="P396" s="6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2.7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5"/>
      <c r="P397" s="6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2.7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5"/>
      <c r="P398" s="6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2.7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5"/>
      <c r="P399" s="6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2.7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5"/>
      <c r="P400" s="6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2.7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5"/>
      <c r="P401" s="6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2.7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5"/>
      <c r="P402" s="6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2.7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5"/>
      <c r="P403" s="6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2.7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5"/>
      <c r="P404" s="6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2.7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5"/>
      <c r="P405" s="6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2.7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5"/>
      <c r="P406" s="6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2.7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5"/>
      <c r="P407" s="6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2.7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5"/>
      <c r="P408" s="6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2.7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5"/>
      <c r="P409" s="6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2.7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5"/>
      <c r="P410" s="6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2.7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5"/>
      <c r="P411" s="6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2.7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5"/>
      <c r="P412" s="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2.7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5"/>
      <c r="P413" s="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2.7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5"/>
      <c r="P414" s="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2.7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5"/>
      <c r="P415" s="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2.7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5"/>
      <c r="P416" s="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2.7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5"/>
      <c r="P417" s="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2.7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5"/>
      <c r="P418" s="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2.7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5"/>
      <c r="P419" s="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2.7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5"/>
      <c r="P420" s="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2.7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5"/>
      <c r="P421" s="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2.7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5"/>
      <c r="P422" s="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2.7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5"/>
      <c r="P423" s="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2.7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5"/>
      <c r="P424" s="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2.7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5"/>
      <c r="P425" s="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2.7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5"/>
      <c r="P426" s="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2.7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5"/>
      <c r="P427" s="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2.7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5"/>
      <c r="P428" s="6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2.7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5"/>
      <c r="P429" s="6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2.7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5"/>
      <c r="P430" s="6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2.7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5"/>
      <c r="P431" s="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2.7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5"/>
      <c r="P432" s="6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2.7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5"/>
      <c r="P433" s="6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2.7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5"/>
      <c r="P434" s="6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2.7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5"/>
      <c r="P435" s="6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2.7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5"/>
      <c r="P436" s="6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2.7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5"/>
      <c r="P437" s="6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2.7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5"/>
      <c r="P438" s="6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2.7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5"/>
      <c r="P439" s="6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2.7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5"/>
      <c r="P440" s="6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2.7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5"/>
      <c r="P441" s="6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2.7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5"/>
      <c r="P442" s="6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2.7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5"/>
      <c r="P443" s="6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2.7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5"/>
      <c r="P444" s="6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2.7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5"/>
      <c r="P445" s="6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2.7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5"/>
      <c r="P446" s="6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2.7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5"/>
      <c r="P447" s="6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2.7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5"/>
      <c r="P448" s="6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2.7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5"/>
      <c r="P449" s="6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2.7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5"/>
      <c r="P450" s="6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2.7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5"/>
      <c r="P451" s="6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2.7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5"/>
      <c r="P452" s="6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2.7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5"/>
      <c r="P453" s="6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2.7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5"/>
      <c r="P454" s="6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2.7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5"/>
      <c r="P455" s="6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2.7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5"/>
      <c r="P456" s="6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2.7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5"/>
      <c r="P457" s="6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2.7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5"/>
      <c r="P458" s="6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2.7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5"/>
      <c r="P459" s="6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2.7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5"/>
      <c r="P460" s="6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2.7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5"/>
      <c r="P461" s="6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2.7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5"/>
      <c r="P462" s="6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2.7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5"/>
      <c r="P463" s="6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2.7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5"/>
      <c r="P464" s="6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2.7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5"/>
      <c r="P465" s="6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2.7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5"/>
      <c r="P466" s="6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2.7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5"/>
      <c r="P467" s="6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2.7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5"/>
      <c r="P468" s="6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2.7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5"/>
      <c r="P469" s="6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2.7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5"/>
      <c r="P470" s="6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2.7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5"/>
      <c r="P471" s="6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2.7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5"/>
      <c r="P472" s="6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2.7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5"/>
      <c r="P473" s="6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2.7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5"/>
      <c r="P474" s="6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2.7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5"/>
      <c r="P475" s="6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2.7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5"/>
      <c r="P476" s="6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2.7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5"/>
      <c r="P477" s="6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2.7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5"/>
      <c r="P478" s="6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2.7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5"/>
      <c r="P479" s="6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2.7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5"/>
      <c r="P480" s="6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2.7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5"/>
      <c r="P481" s="6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2.7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5"/>
      <c r="P482" s="6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2.7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5"/>
      <c r="P483" s="6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2.7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5"/>
      <c r="P484" s="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2.7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5"/>
      <c r="P485" s="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2.7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5"/>
      <c r="P486" s="6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2.7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5"/>
      <c r="P487" s="6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2.7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5"/>
      <c r="P488" s="6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2.7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5"/>
      <c r="P489" s="6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2.7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5"/>
      <c r="P490" s="6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2.7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5"/>
      <c r="P491" s="6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1:46" ht="12.7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5"/>
      <c r="P492" s="6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1:46" ht="12.7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5"/>
      <c r="P493" s="6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1:46" ht="12.7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5"/>
      <c r="P494" s="6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1:46" ht="12.7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5"/>
      <c r="P495" s="6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1:46" ht="12.7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5"/>
      <c r="P496" s="6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1:46" ht="12.7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5"/>
      <c r="P497" s="6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1:46" ht="12.7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5"/>
      <c r="P498" s="6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1:46" ht="12.7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5"/>
      <c r="P499" s="6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1:46" ht="12.7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5"/>
      <c r="P500" s="6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1:46" ht="12.7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5"/>
      <c r="P501" s="6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1:46" ht="12.7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5"/>
      <c r="P502" s="6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1:46" ht="12.7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5"/>
      <c r="P503" s="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1:46" ht="12.7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5"/>
      <c r="P504" s="6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1:46" ht="12.7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5"/>
      <c r="P505" s="6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1:46" ht="12.7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5"/>
      <c r="P506" s="6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1:46" ht="12.7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5"/>
      <c r="P507" s="6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1:46" ht="12.7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5"/>
      <c r="P508" s="6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1:46" ht="12.7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5"/>
      <c r="P509" s="6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1:46" ht="12.7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5"/>
      <c r="P510" s="6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1:46" ht="12.7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5"/>
      <c r="P511" s="6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1:46" ht="12.7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5"/>
      <c r="P512" s="6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1:46" ht="12.7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5"/>
      <c r="P513" s="6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1:46" ht="12.7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5"/>
      <c r="P514" s="6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1:46" ht="12.7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5"/>
      <c r="P515" s="6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1:46" ht="12.7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5"/>
      <c r="P516" s="6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1:46" ht="12.7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5"/>
      <c r="P517" s="6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1:46" ht="12.7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5"/>
      <c r="P518" s="6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1:46" ht="12.7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5"/>
      <c r="P519" s="6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1:46" ht="12.7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5"/>
      <c r="P520" s="6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1:46" ht="12.7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5"/>
      <c r="P521" s="6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1:46" ht="12.7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5"/>
      <c r="P522" s="6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1:46" ht="12.7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5"/>
      <c r="P523" s="6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1:46" ht="12.7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5"/>
      <c r="P524" s="6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1:46" ht="12.7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5"/>
      <c r="P525" s="6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1:46" ht="12.7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5"/>
      <c r="P526" s="6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1:46" ht="12.7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5"/>
      <c r="P527" s="6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1:46" ht="12.7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5"/>
      <c r="P528" s="6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1:46" ht="12.7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5"/>
      <c r="P529" s="6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1:46" ht="12.7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5"/>
      <c r="P530" s="6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1:46" ht="12.7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5"/>
      <c r="P531" s="6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1:46" ht="12.7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5"/>
      <c r="P532" s="6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1:46" ht="12.7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5"/>
      <c r="P533" s="6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1:46" ht="12.7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5"/>
      <c r="P534" s="6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1:46" ht="12.7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5"/>
      <c r="P535" s="6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1:46" ht="12.7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5"/>
      <c r="P536" s="6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1:46" ht="12.7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5"/>
      <c r="P537" s="6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1:46" ht="12.7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5"/>
      <c r="P538" s="6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1:46" ht="12.7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5"/>
      <c r="P539" s="6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1:46" ht="12.7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5"/>
      <c r="P540" s="6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1:46" ht="12.7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5"/>
      <c r="P541" s="6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1:46" ht="12.7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5"/>
      <c r="P542" s="6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1:46" ht="12.7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5"/>
      <c r="P543" s="6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1:46" ht="12.7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5"/>
      <c r="P544" s="6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1:46" ht="12.7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5"/>
      <c r="P545" s="6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1:46" ht="12.7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5"/>
      <c r="P546" s="6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1:46" ht="12.7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5"/>
      <c r="P547" s="6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1:46" ht="12.7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5"/>
      <c r="P548" s="6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1:46" ht="12.7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5"/>
      <c r="P549" s="6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1:46" ht="12.7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5"/>
      <c r="P550" s="6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1:46" ht="12.7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5"/>
      <c r="P551" s="6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1:46" ht="12.7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5"/>
      <c r="P552" s="6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1:46" ht="12.7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5"/>
      <c r="P553" s="6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1:46" ht="12.7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5"/>
      <c r="P554" s="6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1:46" ht="12.7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5"/>
      <c r="P555" s="6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1:46" ht="12.7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5"/>
      <c r="P556" s="6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1:46" ht="12.7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5"/>
      <c r="P557" s="6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1:46" ht="12.7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5"/>
      <c r="P558" s="6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1:46" ht="12.7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5"/>
      <c r="P559" s="6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1:46" ht="12.7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5"/>
      <c r="P560" s="6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1:46" ht="12.7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5"/>
      <c r="P561" s="6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1:46" ht="12.7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5"/>
      <c r="P562" s="6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1:46" ht="12.7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5"/>
      <c r="P563" s="6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1:46" ht="12.7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5"/>
      <c r="P564" s="6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1:46" ht="12.7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5"/>
      <c r="P565" s="6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1:46" ht="12.7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5"/>
      <c r="P566" s="6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1:46" ht="12.7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5"/>
      <c r="P567" s="6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1:46" ht="12.7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5"/>
      <c r="P568" s="6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1:46" ht="12.7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5"/>
      <c r="P569" s="6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1:46" ht="12.7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5"/>
      <c r="P570" s="6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1:46" ht="12.7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5"/>
      <c r="P571" s="6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1:46" ht="12.7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5"/>
      <c r="P572" s="6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1:46" ht="12.7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5"/>
      <c r="P573" s="6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1:46" ht="12.7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5"/>
      <c r="P574" s="6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1:46" ht="12.7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5"/>
      <c r="P575" s="6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1:46" ht="12.7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5"/>
      <c r="P576" s="6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1:46" ht="12.7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5"/>
      <c r="P577" s="6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1:46" ht="12.7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5"/>
      <c r="P578" s="6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1:46" ht="12.7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5"/>
      <c r="P579" s="6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1:46" ht="12.7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5"/>
      <c r="P580" s="6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1:46" ht="12.7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5"/>
      <c r="P581" s="6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1:46" ht="12.7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5"/>
      <c r="P582" s="6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1:46" ht="12.7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5"/>
      <c r="P583" s="6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1:46" ht="12.7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5"/>
      <c r="P584" s="6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1:46" ht="12.7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5"/>
      <c r="P585" s="6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1:46" ht="12.7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5"/>
      <c r="P586" s="6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1:46" ht="12.7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5"/>
      <c r="P587" s="6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1:46" ht="12.7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5"/>
      <c r="P588" s="6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1:46" ht="12.7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5"/>
      <c r="P589" s="6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1:46" ht="12.7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5"/>
      <c r="P590" s="6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1:46" ht="12.7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5"/>
      <c r="P591" s="6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1:46" ht="12.7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5"/>
      <c r="P592" s="6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1:46" ht="12.7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5"/>
      <c r="P593" s="6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1:46" ht="12.7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5"/>
      <c r="P594" s="6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1:46" ht="12.7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5"/>
      <c r="P595" s="6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1:46" ht="12.7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5"/>
      <c r="P596" s="6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1:46" ht="12.7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5"/>
      <c r="P597" s="6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1:46" ht="12.7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5"/>
      <c r="P598" s="6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1:46" ht="12.7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5"/>
      <c r="P599" s="6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1:46" ht="12.7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5"/>
      <c r="P600" s="6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1:46" ht="12.7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5"/>
      <c r="P601" s="6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1:46" ht="12.7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5"/>
      <c r="P602" s="6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1:46" ht="12.7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5"/>
      <c r="P603" s="6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1:46" ht="12.7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5"/>
      <c r="P604" s="6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1:46" ht="12.7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5"/>
      <c r="P605" s="6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1:46" ht="12.7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5"/>
      <c r="P606" s="6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1:46" ht="12.7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5"/>
      <c r="P607" s="6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1:46" ht="12.7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5"/>
      <c r="P608" s="6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1:46" ht="12.7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5"/>
      <c r="P609" s="6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1:46" ht="12.7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5"/>
      <c r="P610" s="6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1:46" ht="12.7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5"/>
      <c r="P611" s="6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1:46" ht="12.7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5"/>
      <c r="P612" s="6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1:46" ht="12.7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5"/>
      <c r="P613" s="6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1:46" ht="12.7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5"/>
      <c r="P614" s="6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1:46" ht="12.7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5"/>
      <c r="P615" s="6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1:46" ht="12.7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5"/>
      <c r="P616" s="6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1:46" ht="12.7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5"/>
      <c r="P617" s="6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1:46" ht="12.7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5"/>
      <c r="P618" s="6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1:46" ht="12.7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5"/>
      <c r="P619" s="6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1:46" ht="12.7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5"/>
      <c r="P620" s="6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1:46" ht="12.7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5"/>
      <c r="P621" s="6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1:46" ht="12.7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5"/>
      <c r="P622" s="6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1:46" ht="12.7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5"/>
      <c r="P623" s="6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1:46" ht="12.7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5"/>
      <c r="P624" s="6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1:46" ht="12.7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5"/>
      <c r="P625" s="6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1:46" ht="12.7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5"/>
      <c r="P626" s="6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1:46" ht="12.7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5"/>
      <c r="P627" s="6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1:46" ht="12.7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5"/>
      <c r="P628" s="6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1:46" ht="12.7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5"/>
      <c r="P629" s="6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1:46" ht="12.7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5"/>
      <c r="P630" s="6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1:46" ht="12.7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5"/>
      <c r="P631" s="6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1:46" ht="12.7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5"/>
      <c r="P632" s="6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1:46" ht="12.7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5"/>
      <c r="P633" s="6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1:46" ht="12.7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5"/>
      <c r="P634" s="6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1:46" ht="12.7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5"/>
      <c r="P635" s="6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1:46" ht="12.7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5"/>
      <c r="P636" s="6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1:46" ht="12.7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5"/>
      <c r="P637" s="6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1:46" ht="12.7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5"/>
      <c r="P638" s="6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1:46" ht="12.7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5"/>
      <c r="P639" s="6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1:46" ht="12.7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5"/>
      <c r="P640" s="6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1:46" ht="12.7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5"/>
      <c r="P641" s="6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1:46" ht="12.7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5"/>
      <c r="P642" s="6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1:46" ht="12.7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5"/>
      <c r="P643" s="6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1:46" ht="12.7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5"/>
      <c r="P644" s="6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1:46" ht="12.7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5"/>
      <c r="P645" s="6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1:46" ht="12.7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5"/>
      <c r="P646" s="6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1:46" ht="12.7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5"/>
      <c r="P647" s="6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1:46" ht="12.7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5"/>
      <c r="P648" s="6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1:46" ht="12.7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5"/>
      <c r="P649" s="6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1:46" ht="12.7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5"/>
      <c r="P650" s="6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1:46" ht="12.7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5"/>
      <c r="P651" s="6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1:46" ht="12.7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5"/>
      <c r="P652" s="6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1:46" ht="12.7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5"/>
      <c r="P653" s="6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1:46" ht="12.7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5"/>
      <c r="P654" s="6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1:46" ht="12.7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5"/>
      <c r="P655" s="6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1:46" ht="12.7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5"/>
      <c r="P656" s="6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1:46" ht="12.7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5"/>
      <c r="P657" s="6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1:46" ht="12.7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5"/>
      <c r="P658" s="6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1:46" ht="12.7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5"/>
      <c r="P659" s="6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1:46" ht="12.7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5"/>
      <c r="P660" s="6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1:46" ht="12.7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5"/>
      <c r="P661" s="6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1:46" ht="12.7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5"/>
      <c r="P662" s="6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1:46" ht="12.7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5"/>
      <c r="P663" s="6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1:46" ht="12.7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5"/>
      <c r="P664" s="6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1:46" ht="12.7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5"/>
      <c r="P665" s="6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1:46" ht="12.7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5"/>
      <c r="P666" s="6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1:46" ht="12.7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5"/>
      <c r="P667" s="6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1:46" ht="12.7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5"/>
      <c r="P668" s="6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1:46" ht="12.7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5"/>
      <c r="P669" s="6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1:46" ht="12.7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5"/>
      <c r="P670" s="6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1:46" ht="12.7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5"/>
      <c r="P671" s="6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1:46" ht="12.7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5"/>
      <c r="P672" s="6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1:46" ht="12.7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5"/>
      <c r="P673" s="6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1:46" ht="12.7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5"/>
      <c r="P674" s="6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1:46" ht="12.7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5"/>
      <c r="P675" s="6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1:46" ht="12.7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5"/>
      <c r="P676" s="6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1:46" ht="12.7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5"/>
      <c r="P677" s="6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1:46" ht="12.7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5"/>
      <c r="P678" s="6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1:46" ht="12.7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5"/>
      <c r="P679" s="6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1:46" ht="12.7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5"/>
      <c r="P680" s="6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1:46" ht="12.7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5"/>
      <c r="P681" s="6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1:46" ht="12.7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5"/>
      <c r="P682" s="6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1:46" ht="12.7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5"/>
      <c r="P683" s="6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1:46" ht="12.7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5"/>
      <c r="P684" s="6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1:46" ht="12.7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5"/>
      <c r="P685" s="6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1:46" ht="12.7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5"/>
      <c r="P686" s="6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1:46" ht="12.7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5"/>
      <c r="P687" s="6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1:46" ht="12.7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5"/>
      <c r="P688" s="6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1:46" ht="12.7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5"/>
      <c r="P689" s="6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1:46" ht="12.7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5"/>
      <c r="P690" s="6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1:46" ht="12.7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5"/>
      <c r="P691" s="6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1:46" ht="12.7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5"/>
      <c r="P692" s="6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1:46" ht="12.7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5"/>
      <c r="P693" s="6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1:46" ht="12.7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5"/>
      <c r="P694" s="6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1:46" ht="12.7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5"/>
      <c r="P695" s="6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1:46" ht="12.7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5"/>
      <c r="P696" s="6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1:46" ht="12.7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5"/>
      <c r="P697" s="6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1:46" ht="12.7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5"/>
      <c r="P698" s="6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1:46" ht="12.7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5"/>
      <c r="P699" s="6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1:46" ht="12.7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5"/>
      <c r="P700" s="6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1:46" ht="12.7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5"/>
      <c r="P701" s="6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1:46" ht="12.7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5"/>
      <c r="P702" s="6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1:46" ht="12.7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5"/>
      <c r="P703" s="6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1:46" ht="12.7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5"/>
      <c r="P704" s="6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1:46" ht="12.7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5"/>
      <c r="P705" s="6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1:46" ht="12.7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5"/>
      <c r="P706" s="6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1:46" ht="12.7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5"/>
      <c r="P707" s="6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1:46" ht="12.7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5"/>
      <c r="P708" s="6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1:46" ht="12.7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5"/>
      <c r="P709" s="6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1:46" ht="12.7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5"/>
      <c r="P710" s="6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1:46" ht="12.7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5"/>
      <c r="P711" s="6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1:46" ht="12.7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5"/>
      <c r="P712" s="6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1:46" ht="12.7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5"/>
      <c r="P713" s="6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1:46" ht="12.7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5"/>
      <c r="P714" s="6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1:46" ht="12.7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5"/>
      <c r="P715" s="6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1:46" ht="12.7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5"/>
      <c r="P716" s="6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1:46" ht="12.7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5"/>
      <c r="P717" s="6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1:46" ht="12.7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5"/>
      <c r="P718" s="6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1:46" ht="12.7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5"/>
      <c r="P719" s="6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1:46" ht="12.7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5"/>
      <c r="P720" s="6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1:46" ht="12.7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5"/>
      <c r="P721" s="6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1:46" ht="12.7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5"/>
      <c r="P722" s="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1:46" ht="12.7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5"/>
      <c r="P723" s="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1:46" ht="12.7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5"/>
      <c r="P724" s="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1:46" ht="12.7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5"/>
      <c r="P725" s="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1:46" ht="12.7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5"/>
      <c r="P726" s="6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1:46" ht="12.7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5"/>
      <c r="P727" s="6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1:46" ht="12.7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5"/>
      <c r="P728" s="6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1:46" ht="12.7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5"/>
      <c r="P729" s="6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1:46" ht="12.7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5"/>
      <c r="P730" s="6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1:46" ht="12.7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5"/>
      <c r="P731" s="6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1:46" ht="12.7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5"/>
      <c r="P732" s="6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1:46" ht="12.7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5"/>
      <c r="P733" s="6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1:46" ht="12.7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5"/>
      <c r="P734" s="6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1:46" ht="12.7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5"/>
      <c r="P735" s="6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1:46" ht="12.7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5"/>
      <c r="P736" s="6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1:46" ht="12.7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5"/>
      <c r="P737" s="6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1:46" ht="12.7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5"/>
      <c r="P738" s="6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1:46" ht="12.7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5"/>
      <c r="P739" s="6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1:46" ht="12.7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5"/>
      <c r="P740" s="6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1:46" ht="12.7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5"/>
      <c r="P741" s="6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1:46" ht="12.7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5"/>
      <c r="P742" s="6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1:46" ht="12.7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5"/>
      <c r="P743" s="6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1:46" ht="12.7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5"/>
      <c r="P744" s="6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1:46" ht="12.7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5"/>
      <c r="P745" s="6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1:46" ht="12.7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5"/>
      <c r="P746" s="6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1:46" ht="12.7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5"/>
      <c r="P747" s="6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1:46" ht="12.7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5"/>
      <c r="P748" s="6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1:46" ht="12.7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5"/>
      <c r="P749" s="6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1:46" ht="12.7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5"/>
      <c r="P750" s="6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1:46" ht="12.7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5"/>
      <c r="P751" s="6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1:46" ht="12.7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5"/>
      <c r="P752" s="6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1:46" ht="12.7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5"/>
      <c r="P753" s="6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1:46" ht="12.7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5"/>
      <c r="P754" s="6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1:46" ht="12.7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5"/>
      <c r="P755" s="6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1:46" ht="12.7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5"/>
      <c r="P756" s="6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1:46" ht="12.7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5"/>
      <c r="P757" s="6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1:46" ht="12.7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5"/>
      <c r="P758" s="6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1:46" ht="12.7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5"/>
      <c r="P759" s="6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1:46" ht="12.7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5"/>
      <c r="P760" s="6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1:46" ht="12.7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5"/>
      <c r="P761" s="6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1:46" ht="12.7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5"/>
      <c r="P762" s="6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1:46" ht="12.7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5"/>
      <c r="P763" s="6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1:46" ht="12.7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5"/>
      <c r="P764" s="6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1:46" ht="12.7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5"/>
      <c r="P765" s="6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1:46" ht="12.7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5"/>
      <c r="P766" s="6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1:46" ht="12.7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5"/>
      <c r="P767" s="6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1:46" ht="12.7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5"/>
      <c r="P768" s="6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1:46" ht="12.7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5"/>
      <c r="P769" s="6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1:46" ht="12.7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5"/>
      <c r="P770" s="6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1:46" ht="12.7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5"/>
      <c r="P771" s="6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1:46" ht="12.7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5"/>
      <c r="P772" s="6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1:46" ht="12.7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5"/>
      <c r="P773" s="6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1:46" ht="12.7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5"/>
      <c r="P774" s="6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1:46" ht="12.7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5"/>
      <c r="P775" s="6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1:46" ht="12.7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5"/>
      <c r="P776" s="6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1:46" ht="12.7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5"/>
      <c r="P777" s="6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1:46" ht="12.7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5"/>
      <c r="P778" s="6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1:46" ht="12.7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5"/>
      <c r="P779" s="6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1:46" ht="12.7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5"/>
      <c r="P780" s="6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1:46" ht="12.7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5"/>
      <c r="P781" s="6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1:46" ht="12.7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5"/>
      <c r="P782" s="6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1:46" ht="12.7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5"/>
      <c r="P783" s="6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1:46" ht="12.7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5"/>
      <c r="P784" s="6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1:46" ht="12.7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5"/>
      <c r="P785" s="6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1:46" ht="12.7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5"/>
      <c r="P786" s="6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1:46" ht="12.7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5"/>
      <c r="P787" s="6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1:46" ht="12.7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5"/>
      <c r="P788" s="6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1:46" ht="12.7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5"/>
      <c r="P789" s="6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1:46" ht="12.7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5"/>
      <c r="P790" s="6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1:46" ht="12.7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5"/>
      <c r="P791" s="6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1:46" ht="12.7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5"/>
      <c r="P792" s="6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1:46" ht="12.7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5"/>
      <c r="P793" s="6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1:46" ht="12.7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5"/>
      <c r="P794" s="6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1:46" ht="12.7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5"/>
      <c r="P795" s="6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1:46" ht="12.7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5"/>
      <c r="P796" s="6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1:46" ht="12.7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5"/>
      <c r="P797" s="6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1:46" ht="12.7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5"/>
      <c r="P798" s="6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1:46" ht="12.7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5"/>
      <c r="P799" s="6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1:46" ht="12.7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5"/>
      <c r="P800" s="6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1:46" ht="12.7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5"/>
      <c r="P801" s="6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1:46" ht="12.7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5"/>
      <c r="P802" s="6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1:46" ht="12.7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5"/>
      <c r="P803" s="6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1:46" ht="12.7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5"/>
      <c r="P804" s="6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1:46" ht="12.7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5"/>
      <c r="P805" s="6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1:46" ht="12.7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5"/>
      <c r="P806" s="6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1:46" ht="12.7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5"/>
      <c r="P807" s="6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1:46" ht="12.7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5"/>
      <c r="P808" s="6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1:46" ht="12.7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5"/>
      <c r="P809" s="6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1:46" ht="12.7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5"/>
      <c r="P810" s="6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1:46" ht="12.7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5"/>
      <c r="P811" s="6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1:46" ht="12.7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5"/>
      <c r="P812" s="6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1:46" ht="12.7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5"/>
      <c r="P813" s="6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1:46" ht="12.7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5"/>
      <c r="P814" s="6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1:46" ht="12.7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5"/>
      <c r="P815" s="6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1:46" ht="12.7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5"/>
      <c r="P816" s="6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1:46" ht="12.7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5"/>
      <c r="P817" s="6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1:46" ht="12.7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5"/>
      <c r="P818" s="6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1:46" ht="12.7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5"/>
      <c r="P819" s="6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1:46" ht="12.7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5"/>
      <c r="P820" s="6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1:46" ht="12.7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5"/>
      <c r="P821" s="6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1:46" ht="12.7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5"/>
      <c r="P822" s="6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1:46" ht="12.7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5"/>
      <c r="P823" s="6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1:46" ht="12.7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5"/>
      <c r="P824" s="6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1:46" ht="12.7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5"/>
      <c r="P825" s="6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1:46" ht="12.7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5"/>
      <c r="P826" s="6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1:46" ht="12.7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5"/>
      <c r="P827" s="6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1:46" ht="12.7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5"/>
      <c r="P828" s="6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1:46" ht="12.7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5"/>
      <c r="P829" s="6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1:46" ht="12.7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5"/>
      <c r="P830" s="6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1:46" ht="12.7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5"/>
      <c r="P831" s="6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1:46" ht="12.7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5"/>
      <c r="P832" s="6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1:46" ht="12.7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5"/>
      <c r="P833" s="6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1:46" ht="12.7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5"/>
      <c r="P834" s="6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1:46" ht="12.7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5"/>
      <c r="P835" s="6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1:46" ht="12.7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5"/>
      <c r="P836" s="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1:46" ht="12.7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5"/>
      <c r="P837" s="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1:46" ht="12.7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5"/>
      <c r="P838" s="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1:46" ht="12.7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5"/>
      <c r="P839" s="6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1:46" ht="12.7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5"/>
      <c r="P840" s="6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1:46" ht="12.7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5"/>
      <c r="P841" s="6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1:46" ht="12.7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5"/>
      <c r="P842" s="6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1:46" ht="12.7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5"/>
      <c r="P843" s="6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1:46" ht="12.7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5"/>
      <c r="P844" s="6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1:46" ht="12.7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5"/>
      <c r="P845" s="6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1:46" ht="12.7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5"/>
      <c r="P846" s="6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1:46" ht="12.7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5"/>
      <c r="P847" s="6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1:46" ht="12.7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5"/>
      <c r="P848" s="6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1:46" ht="12.7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5"/>
      <c r="P849" s="6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1:46" ht="12.7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5"/>
      <c r="P850" s="6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1:46" ht="12.7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5"/>
      <c r="P851" s="6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1:46" ht="12.7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5"/>
      <c r="P852" s="6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1:46" ht="12.7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5"/>
      <c r="P853" s="6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1:46" ht="12.7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5"/>
      <c r="P854" s="6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1:46" ht="12.7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5"/>
      <c r="P855" s="6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1:46" ht="12.7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5"/>
      <c r="P856" s="6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1:46" ht="12.7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5"/>
      <c r="P857" s="6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1:46" ht="12.7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5"/>
      <c r="P858" s="6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1:46" ht="12.7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5"/>
      <c r="P859" s="6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1:46" ht="12.7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5"/>
      <c r="P860" s="6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1:46" ht="12.7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5"/>
      <c r="P861" s="6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1:46" ht="12.7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5"/>
      <c r="P862" s="6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1:46" ht="12.7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5"/>
      <c r="P863" s="6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1:46" ht="12.7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5"/>
      <c r="P864" s="6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1:46" ht="12.7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5"/>
      <c r="P865" s="6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1:46" ht="12.7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5"/>
      <c r="P866" s="6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1:46" ht="12.7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5"/>
      <c r="P867" s="6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1:46" ht="12.7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5"/>
      <c r="P868" s="6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1:46" ht="12.7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5"/>
      <c r="P869" s="6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1:46" ht="12.7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5"/>
      <c r="P870" s="6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1:46" ht="12.7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5"/>
      <c r="P871" s="6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1:46" ht="12.7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5"/>
      <c r="P872" s="6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1:46" ht="12.7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5"/>
      <c r="P873" s="6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1:46" ht="12.7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5"/>
      <c r="P874" s="6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1:46" ht="12.7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5"/>
      <c r="P875" s="6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1:46" ht="12.7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5"/>
      <c r="P876" s="6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1:46" ht="12.7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5"/>
      <c r="P877" s="6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1:46" ht="12.7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5"/>
      <c r="P878" s="6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1:46" ht="12.7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5"/>
      <c r="P879" s="6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1:46" ht="12.7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5"/>
      <c r="P880" s="6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1:46" ht="12.7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5"/>
      <c r="P881" s="6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1:46" ht="12.7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5"/>
      <c r="P882" s="6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1:46" ht="12.7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5"/>
      <c r="P883" s="6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1:46" ht="12.7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5"/>
      <c r="P884" s="6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1:46" ht="12.7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5"/>
      <c r="P885" s="6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1:46" ht="12.7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5"/>
      <c r="P886" s="6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1:46" ht="12.7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5"/>
      <c r="P887" s="6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1:46" ht="12.7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5"/>
      <c r="P888" s="6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1:46" ht="12.7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5"/>
      <c r="P889" s="6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1:46" ht="12.7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5"/>
      <c r="P890" s="6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1:46" ht="12.7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5"/>
      <c r="P891" s="6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1:46" ht="12.7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5"/>
      <c r="P892" s="6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1:46" ht="12.7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5"/>
      <c r="P893" s="6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1:46" ht="12.7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5"/>
      <c r="P894" s="6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1:46" ht="12.7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5"/>
      <c r="P895" s="6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1:46" ht="12.7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5"/>
      <c r="P896" s="6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1:46" ht="12.7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5"/>
      <c r="P897" s="6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1:46" ht="12.7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5"/>
      <c r="P898" s="6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1:46" ht="12.75" customHeight="1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5"/>
      <c r="P899" s="6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1:46" ht="12.75" customHeight="1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5"/>
      <c r="P900" s="6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1:46" ht="12.75" customHeight="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5"/>
      <c r="P901" s="6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1:46" ht="12.75" customHeight="1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5"/>
      <c r="P902" s="6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1:46" ht="12.75" customHeight="1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5"/>
      <c r="P903" s="6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1:46" ht="12.75" customHeight="1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5"/>
      <c r="P904" s="6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1:46" ht="12.75" customHeight="1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5"/>
      <c r="P905" s="6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1:46" ht="12.75" customHeight="1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5"/>
      <c r="P906" s="6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1:46" ht="12.75" customHeight="1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5"/>
      <c r="P907" s="6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1:46" ht="12.75" customHeight="1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5"/>
      <c r="P908" s="6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1:46" ht="12.75" customHeight="1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5"/>
      <c r="P909" s="6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1:46" ht="12.75" customHeight="1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5"/>
      <c r="P910" s="6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1:46" ht="12.75" customHeight="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5"/>
      <c r="P911" s="6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1:46" ht="12.75" customHeight="1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5"/>
      <c r="P912" s="6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1:46" ht="12.75" customHeight="1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5"/>
      <c r="P913" s="6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1:46" ht="12.75" customHeight="1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5"/>
      <c r="P914" s="6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1:46" ht="12.75" customHeight="1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5"/>
      <c r="P915" s="6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1:46" ht="12.75" customHeight="1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5"/>
      <c r="P916" s="6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1:46" ht="12.75" customHeight="1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5"/>
      <c r="P917" s="6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1:46" ht="12.75" customHeight="1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5"/>
      <c r="P918" s="6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1:46" ht="12.75" customHeight="1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5"/>
      <c r="P919" s="6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1:46" ht="12.75" customHeight="1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5"/>
      <c r="P920" s="6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1:46" ht="12.75" customHeight="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5"/>
      <c r="P921" s="6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1:46" ht="12.75" customHeight="1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5"/>
      <c r="P922" s="6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1:46" ht="12.75" customHeight="1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5"/>
      <c r="P923" s="6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1:46" ht="12.75" customHeight="1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5"/>
      <c r="P924" s="6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1:46" ht="12.75" customHeight="1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5"/>
      <c r="P925" s="6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1:46" ht="12.75" customHeight="1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5"/>
      <c r="P926" s="6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1:46" ht="12.75" customHeight="1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5"/>
      <c r="P927" s="6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1:46" ht="12.75" customHeight="1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5"/>
      <c r="P928" s="6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1:46" ht="12.75" customHeight="1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5"/>
      <c r="P929" s="6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1:46" ht="12.75" customHeight="1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5"/>
      <c r="P930" s="6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1:46" ht="12.75" customHeight="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5"/>
      <c r="P931" s="6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1:46" ht="12.75" customHeight="1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5"/>
      <c r="P932" s="6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1:46" ht="12.75" customHeight="1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5"/>
      <c r="P933" s="6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1:46" ht="12.75" customHeight="1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5"/>
      <c r="P934" s="6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1:46" ht="12.75" customHeight="1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5"/>
      <c r="P935" s="6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1:46" ht="12.75" customHeight="1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5"/>
      <c r="P936" s="6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1:46" ht="12.75" customHeight="1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5"/>
      <c r="P937" s="6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1:46" ht="12.75" customHeight="1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5"/>
      <c r="P938" s="6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1:46" ht="12.75" customHeight="1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5"/>
      <c r="P939" s="6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1:46" ht="12.75" customHeight="1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5"/>
      <c r="P940" s="6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1:46" ht="12.75" customHeight="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5"/>
      <c r="P941" s="6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1:46" ht="12.75" customHeight="1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5"/>
      <c r="P942" s="6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1:46" ht="12.75" customHeight="1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5"/>
      <c r="P943" s="6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1:46" ht="12.75" customHeight="1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5"/>
      <c r="P944" s="6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1:46" ht="12.75" customHeight="1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5"/>
      <c r="P945" s="6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1:46" ht="12.75" customHeight="1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5"/>
      <c r="P946" s="6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1:46" ht="12.75" customHeight="1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5"/>
      <c r="P947" s="6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1:46" ht="12.75" customHeight="1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5"/>
      <c r="P948" s="6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1:46" ht="12.75" customHeight="1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5"/>
      <c r="P949" s="6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1:46" ht="12.75" customHeight="1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5"/>
      <c r="P950" s="6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1:46" ht="12.75" customHeight="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5"/>
      <c r="P951" s="6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1:46" ht="12.75" customHeight="1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5"/>
      <c r="P952" s="6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1:46" ht="12.75" customHeight="1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5"/>
      <c r="P953" s="6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1:46" ht="12.75" customHeight="1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5"/>
      <c r="P954" s="6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1:46" ht="12.75" customHeight="1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5"/>
      <c r="P955" s="6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1:46" ht="12.75" customHeight="1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5"/>
      <c r="P956" s="6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1:46" ht="12.75" customHeight="1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5"/>
      <c r="P957" s="6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1:46" ht="12.75" customHeight="1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5"/>
      <c r="P958" s="6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1:46" ht="12.75" customHeight="1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5"/>
      <c r="P959" s="6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1:46" ht="12.75" customHeight="1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5"/>
      <c r="P960" s="6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1:46" ht="12.75" customHeight="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5"/>
      <c r="P961" s="6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1:46" ht="12.75" customHeight="1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5"/>
      <c r="P962" s="6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1:46" ht="12.75" customHeight="1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5"/>
      <c r="P963" s="6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1:46" ht="12.75" customHeight="1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5"/>
      <c r="P964" s="6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1:46" ht="12.75" customHeight="1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5"/>
      <c r="P965" s="6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1:46" ht="12.75" customHeight="1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5"/>
      <c r="P966" s="6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1:46" ht="12.75" customHeight="1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5"/>
      <c r="P967" s="6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1:46" ht="12.75" customHeight="1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5"/>
      <c r="P968" s="6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1:46" ht="12.75" customHeight="1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5"/>
      <c r="P969" s="6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1:46" ht="12.75" customHeight="1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5"/>
      <c r="P970" s="6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1:46" ht="12.75" customHeight="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5"/>
      <c r="P971" s="6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1:46" ht="12.75" customHeight="1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5"/>
      <c r="P972" s="6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1:46" ht="12.75" customHeight="1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5"/>
      <c r="P973" s="6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1:46" ht="12.75" customHeight="1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5"/>
      <c r="P974" s="6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1:46" ht="12.75" customHeight="1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5"/>
      <c r="P975" s="6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1:46" ht="12.75" customHeight="1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5"/>
      <c r="P976" s="6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1:46" ht="12.75" customHeight="1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5"/>
      <c r="P977" s="6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1:46" ht="12.75" customHeight="1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5"/>
      <c r="P978" s="6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1:46" ht="12.75" customHeight="1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5"/>
      <c r="P979" s="6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1:46" ht="12.75" customHeight="1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5"/>
      <c r="P980" s="6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1:46" ht="12.75" customHeight="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5"/>
      <c r="P981" s="6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1:46" ht="12.75" customHeight="1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5"/>
      <c r="P982" s="6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1:46" ht="12.75" customHeight="1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5"/>
      <c r="P983" s="6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1:46" ht="12.75" customHeight="1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5"/>
      <c r="P984" s="6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1:46" ht="12.75" customHeight="1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5"/>
      <c r="P985" s="6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1:46" ht="12.75" customHeight="1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5"/>
      <c r="P986" s="6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1:46" ht="12.75" customHeight="1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5"/>
      <c r="P987" s="6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1:46" ht="12.75" customHeight="1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5"/>
      <c r="P988" s="6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1:46" ht="12.75" customHeight="1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5"/>
      <c r="P989" s="6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1:46" ht="12.75" customHeight="1">
      <c r="A990" s="4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1:46" ht="12.75" customHeight="1">
      <c r="A991" s="4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1:46" ht="12.75" customHeight="1">
      <c r="A992" s="4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2:46" ht="12.75" customHeight="1"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2:46" ht="12.75" customHeight="1"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2:46" ht="12.75" customHeight="1"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2:46" ht="12.75" customHeight="1"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2:46" ht="12.75" customHeight="1"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2:46" ht="12.75" customHeight="1"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2:46" ht="12.75" customHeight="1"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2:46" ht="12.75" customHeight="1"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2:46" ht="12.75" customHeight="1"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  <row r="1002" spans="22:46" ht="12.75" customHeight="1"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</row>
    <row r="1003" spans="22:46" ht="12.75" customHeight="1"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</row>
    <row r="1004" spans="22:46" ht="12.75" customHeight="1"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</row>
    <row r="1005" spans="22:46" ht="12.75" customHeight="1"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</row>
    <row r="1006" spans="22:46" ht="12.75" customHeight="1"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</row>
    <row r="1007" spans="22:46" ht="12.75" customHeight="1"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</row>
    <row r="1008" spans="22:46" ht="12.75" customHeight="1"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</row>
    <row r="1009" spans="23:46" ht="12.75" customHeight="1"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</row>
  </sheetData>
  <mergeCells count="14">
    <mergeCell ref="A55:C55"/>
    <mergeCell ref="T1:T3"/>
    <mergeCell ref="U1:U3"/>
    <mergeCell ref="A2:A3"/>
    <mergeCell ref="B2:B3"/>
    <mergeCell ref="C2:C3"/>
    <mergeCell ref="M2:M3"/>
    <mergeCell ref="N2:N3"/>
    <mergeCell ref="O2:O3"/>
    <mergeCell ref="P2:Q2"/>
    <mergeCell ref="R2:R3"/>
    <mergeCell ref="A1:R1"/>
    <mergeCell ref="S1:S3"/>
    <mergeCell ref="D2:L2"/>
  </mergeCells>
  <conditionalFormatting sqref="U4:U54">
    <cfRule type="cellIs" dxfId="16" priority="42" operator="greaterThanOrEqual">
      <formula>6</formula>
    </cfRule>
    <cfRule type="cellIs" dxfId="15" priority="43" operator="between">
      <formula>3</formula>
      <formula>5</formula>
    </cfRule>
    <cfRule type="cellIs" dxfId="14" priority="44" operator="equal">
      <formula>0</formula>
    </cfRule>
  </conditionalFormatting>
  <conditionalFormatting sqref="P4:P54 AJ41:AJ51">
    <cfRule type="cellIs" dxfId="13" priority="30" operator="equal">
      <formula>"zł"</formula>
    </cfRule>
    <cfRule type="cellIs" dxfId="12" priority="31" operator="equal">
      <formula>"sr"</formula>
    </cfRule>
    <cfRule type="cellIs" dxfId="11" priority="32" operator="equal">
      <formula>"br"</formula>
    </cfRule>
    <cfRule type="cellIs" dxfId="10" priority="33" operator="equal">
      <formula>"pop"</formula>
    </cfRule>
  </conditionalFormatting>
  <conditionalFormatting sqref="Q4:Q54 AK41:AK51">
    <cfRule type="cellIs" dxfId="9" priority="29" operator="equal">
      <formula>"br -b.ks."</formula>
    </cfRule>
  </conditionalFormatting>
  <conditionalFormatting sqref="Q4:Q54 AK41:AK51">
    <cfRule type="cellIs" dxfId="8" priority="23" operator="equal">
      <formula>"pop+br"</formula>
    </cfRule>
    <cfRule type="cellIs" dxfId="7" priority="24" operator="equal">
      <formula>"pop -b.ks."</formula>
    </cfRule>
  </conditionalFormatting>
  <conditionalFormatting sqref="Q4:Q54 AK41:AK51">
    <cfRule type="cellIs" dxfId="6" priority="22" operator="equal">
      <formula>"pop"</formula>
    </cfRule>
  </conditionalFormatting>
  <conditionalFormatting sqref="Q4:Q54 AK41:AK51">
    <cfRule type="cellIs" dxfId="5" priority="20" operator="equal">
      <formula>"br"</formula>
    </cfRule>
  </conditionalFormatting>
  <conditionalFormatting sqref="Q4:Q54 AK41:AK51">
    <cfRule type="cellIs" dxfId="4" priority="19" operator="equal">
      <formula>"za wytrw."</formula>
    </cfRule>
  </conditionalFormatting>
  <conditionalFormatting sqref="Q4:Q54 AK41:AK51">
    <cfRule type="cellIs" dxfId="3" priority="18" operator="equal">
      <formula>"zł"</formula>
    </cfRule>
  </conditionalFormatting>
  <conditionalFormatting sqref="Q4:Q54 AK41:AK51">
    <cfRule type="cellIs" dxfId="2" priority="17" operator="equal">
      <formula>"sr"</formula>
    </cfRule>
  </conditionalFormatting>
  <conditionalFormatting sqref="AK41:AK51">
    <cfRule type="cellIs" dxfId="1" priority="11" operator="equal">
      <formula>"pop+br"</formula>
    </cfRule>
  </conditionalFormatting>
  <conditionalFormatting sqref="AK41:AK51">
    <cfRule type="cellIs" dxfId="0" priority="1" operator="equal">
      <formula>"br -b.ks,"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D8" sqref="D8"/>
    </sheetView>
  </sheetViews>
  <sheetFormatPr defaultRowHeight="12.75"/>
  <cols>
    <col min="1" max="1" width="11.5703125" customWidth="1"/>
    <col min="2" max="2" width="47.7109375" customWidth="1"/>
    <col min="3" max="3" width="15" customWidth="1"/>
    <col min="4" max="4" width="10.42578125" customWidth="1"/>
    <col min="5" max="5" width="11.42578125" customWidth="1"/>
    <col min="6" max="6" width="30" customWidth="1"/>
  </cols>
  <sheetData>
    <row r="1" spans="1:6" ht="58.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20.100000000000001" customHeight="1">
      <c r="A2" s="37" t="s">
        <v>136</v>
      </c>
      <c r="B2" s="26" t="s">
        <v>164</v>
      </c>
      <c r="C2" s="44" t="s">
        <v>68</v>
      </c>
      <c r="D2" s="7">
        <v>2</v>
      </c>
      <c r="E2" s="7" t="s">
        <v>1</v>
      </c>
      <c r="F2" s="9"/>
    </row>
    <row r="3" spans="1:6" ht="20.100000000000001" customHeight="1">
      <c r="A3" s="37" t="s">
        <v>136</v>
      </c>
      <c r="B3" s="26" t="s">
        <v>72</v>
      </c>
      <c r="C3" s="44" t="s">
        <v>68</v>
      </c>
      <c r="D3" s="7">
        <v>6</v>
      </c>
      <c r="E3" s="7" t="s">
        <v>1</v>
      </c>
      <c r="F3" s="43"/>
    </row>
    <row r="4" spans="1:6" ht="20.100000000000001" customHeight="1" thickBot="1">
      <c r="A4" s="100" t="s">
        <v>136</v>
      </c>
      <c r="B4" s="101" t="s">
        <v>167</v>
      </c>
      <c r="C4" s="82" t="s">
        <v>68</v>
      </c>
      <c r="D4" s="67">
        <v>4</v>
      </c>
      <c r="E4" s="82" t="s">
        <v>1</v>
      </c>
      <c r="F4" s="70"/>
    </row>
    <row r="5" spans="1:6" ht="20.100000000000001" customHeight="1" thickBot="1">
      <c r="A5" s="25"/>
      <c r="B5" s="25"/>
      <c r="C5" s="25"/>
      <c r="D5" s="99">
        <f>SUM(D2:D4)</f>
        <v>12</v>
      </c>
      <c r="E5" s="25"/>
      <c r="F5" s="3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7"/>
  <sheetViews>
    <sheetView workbookViewId="0">
      <selection activeCell="D9" sqref="D9"/>
    </sheetView>
  </sheetViews>
  <sheetFormatPr defaultRowHeight="12.75"/>
  <cols>
    <col min="1" max="1" width="12" customWidth="1"/>
    <col min="2" max="2" width="45.140625" customWidth="1"/>
    <col min="3" max="3" width="14" customWidth="1"/>
    <col min="4" max="4" width="13.140625" customWidth="1"/>
    <col min="5" max="5" width="19.85546875" customWidth="1"/>
    <col min="6" max="6" width="33.140625" customWidth="1"/>
  </cols>
  <sheetData>
    <row r="1" spans="1:6" ht="55.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14.25">
      <c r="A2" s="7" t="s">
        <v>124</v>
      </c>
      <c r="B2" s="8" t="s">
        <v>151</v>
      </c>
      <c r="C2" s="7" t="s">
        <v>73</v>
      </c>
      <c r="D2" s="7">
        <v>8</v>
      </c>
      <c r="E2" s="7"/>
      <c r="F2" s="9"/>
    </row>
    <row r="3" spans="1:6" ht="14.25">
      <c r="A3" s="7" t="s">
        <v>124</v>
      </c>
      <c r="B3" s="41" t="s">
        <v>152</v>
      </c>
      <c r="C3" s="7" t="s">
        <v>73</v>
      </c>
      <c r="D3" s="7">
        <v>3</v>
      </c>
      <c r="E3" s="7"/>
      <c r="F3" s="9"/>
    </row>
    <row r="4" spans="1:6" ht="15" thickBot="1">
      <c r="A4" s="65" t="s">
        <v>124</v>
      </c>
      <c r="B4" s="66" t="s">
        <v>153</v>
      </c>
      <c r="C4" s="65" t="s">
        <v>73</v>
      </c>
      <c r="D4" s="65">
        <v>3</v>
      </c>
      <c r="E4" s="65"/>
      <c r="F4" s="67"/>
    </row>
    <row r="5" spans="1:6" ht="14.25">
      <c r="A5" s="62" t="s">
        <v>125</v>
      </c>
      <c r="B5" s="63" t="s">
        <v>155</v>
      </c>
      <c r="C5" s="62" t="s">
        <v>73</v>
      </c>
      <c r="D5" s="64">
        <v>3</v>
      </c>
      <c r="E5" s="62"/>
      <c r="F5" s="32"/>
    </row>
    <row r="6" spans="1:6" ht="15" thickBot="1">
      <c r="A6" s="65" t="s">
        <v>126</v>
      </c>
      <c r="B6" s="70" t="s">
        <v>154</v>
      </c>
      <c r="C6" s="65" t="s">
        <v>73</v>
      </c>
      <c r="D6" s="71">
        <v>2</v>
      </c>
      <c r="E6" s="65"/>
      <c r="F6" s="67"/>
    </row>
    <row r="7" spans="1:6" ht="15.75" thickBot="1">
      <c r="A7" s="38"/>
      <c r="B7" s="42"/>
      <c r="C7" s="38"/>
      <c r="D7" s="69">
        <f>SUM(D2:D6)</f>
        <v>19</v>
      </c>
      <c r="E7" s="38"/>
      <c r="F7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7"/>
  <sheetViews>
    <sheetView workbookViewId="0">
      <selection activeCell="D10" sqref="D10"/>
    </sheetView>
  </sheetViews>
  <sheetFormatPr defaultRowHeight="12.75"/>
  <cols>
    <col min="1" max="1" width="11" customWidth="1"/>
    <col min="2" max="2" width="48.28515625" customWidth="1"/>
    <col min="3" max="3" width="15.5703125" customWidth="1"/>
    <col min="4" max="4" width="13.140625" customWidth="1"/>
    <col min="5" max="5" width="13.42578125" customWidth="1"/>
    <col min="6" max="6" width="24.5703125" customWidth="1"/>
  </cols>
  <sheetData>
    <row r="1" spans="1:6" ht="55.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20.100000000000001" customHeight="1">
      <c r="A2" s="7" t="s">
        <v>127</v>
      </c>
      <c r="B2" s="8" t="s">
        <v>117</v>
      </c>
      <c r="C2" s="7" t="s">
        <v>73</v>
      </c>
      <c r="D2" s="7">
        <v>4</v>
      </c>
      <c r="E2" s="7"/>
      <c r="F2" s="9"/>
    </row>
    <row r="3" spans="1:6" ht="20.100000000000001" customHeight="1" thickBot="1">
      <c r="A3" s="65" t="s">
        <v>127</v>
      </c>
      <c r="B3" s="66" t="s">
        <v>118</v>
      </c>
      <c r="C3" s="65" t="s">
        <v>73</v>
      </c>
      <c r="D3" s="65">
        <v>3</v>
      </c>
      <c r="E3" s="65"/>
      <c r="F3" s="67"/>
    </row>
    <row r="4" spans="1:6" ht="20.100000000000001" customHeight="1">
      <c r="A4" s="62" t="s">
        <v>135</v>
      </c>
      <c r="B4" s="68" t="s">
        <v>119</v>
      </c>
      <c r="C4" s="62" t="s">
        <v>73</v>
      </c>
      <c r="D4" s="62">
        <v>5</v>
      </c>
      <c r="E4" s="62"/>
      <c r="F4" s="32"/>
    </row>
    <row r="5" spans="1:6" ht="20.100000000000001" customHeight="1">
      <c r="A5" s="7" t="s">
        <v>135</v>
      </c>
      <c r="B5" s="41" t="s">
        <v>120</v>
      </c>
      <c r="C5" s="7" t="s">
        <v>73</v>
      </c>
      <c r="D5" s="7">
        <v>6</v>
      </c>
      <c r="E5" s="7"/>
      <c r="F5" s="9"/>
    </row>
    <row r="6" spans="1:6" ht="18.75" customHeight="1" thickBot="1">
      <c r="A6" s="65" t="s">
        <v>135</v>
      </c>
      <c r="B6" s="66" t="s">
        <v>121</v>
      </c>
      <c r="C6" s="65" t="s">
        <v>73</v>
      </c>
      <c r="D6" s="65">
        <v>2</v>
      </c>
      <c r="E6" s="65"/>
      <c r="F6" s="67"/>
    </row>
    <row r="7" spans="1:6" ht="15.75" thickBot="1">
      <c r="A7" s="38"/>
      <c r="B7" s="42"/>
      <c r="C7" s="38"/>
      <c r="D7" s="69">
        <f>SUM(D2:D6)</f>
        <v>20</v>
      </c>
      <c r="E7" s="38"/>
      <c r="F7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13" sqref="C13"/>
    </sheetView>
  </sheetViews>
  <sheetFormatPr defaultRowHeight="12.75"/>
  <cols>
    <col min="1" max="1" width="11.5703125" customWidth="1"/>
    <col min="2" max="2" width="49.42578125" customWidth="1"/>
    <col min="3" max="3" width="16" customWidth="1"/>
    <col min="4" max="4" width="10.7109375" customWidth="1"/>
    <col min="5" max="5" width="11.140625" customWidth="1"/>
    <col min="6" max="6" width="30" customWidth="1"/>
  </cols>
  <sheetData>
    <row r="1" spans="1:6" ht="43.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29.25" customHeight="1">
      <c r="A2" s="27" t="s">
        <v>166</v>
      </c>
      <c r="B2" s="8" t="s">
        <v>156</v>
      </c>
      <c r="C2" s="28" t="s">
        <v>54</v>
      </c>
      <c r="D2" s="28">
        <v>4</v>
      </c>
      <c r="E2" s="7" t="s">
        <v>1</v>
      </c>
      <c r="F2" s="9"/>
    </row>
    <row r="3" spans="1:6" ht="29.25" customHeight="1">
      <c r="A3" s="27" t="s">
        <v>166</v>
      </c>
      <c r="B3" s="8" t="s">
        <v>157</v>
      </c>
      <c r="C3" s="28" t="s">
        <v>54</v>
      </c>
      <c r="D3" s="28">
        <v>9</v>
      </c>
      <c r="E3" s="7" t="s">
        <v>1</v>
      </c>
      <c r="F3" s="9"/>
    </row>
    <row r="4" spans="1:6" ht="29.25" customHeight="1">
      <c r="A4" s="27" t="s">
        <v>166</v>
      </c>
      <c r="B4" s="8" t="s">
        <v>80</v>
      </c>
      <c r="C4" s="28" t="s">
        <v>54</v>
      </c>
      <c r="D4" s="28">
        <v>1</v>
      </c>
      <c r="E4" s="7" t="s">
        <v>1</v>
      </c>
      <c r="F4" s="9"/>
    </row>
    <row r="5" spans="1:6" ht="29.25" customHeight="1">
      <c r="A5" s="27" t="s">
        <v>166</v>
      </c>
      <c r="B5" s="8" t="s">
        <v>55</v>
      </c>
      <c r="C5" s="28" t="s">
        <v>54</v>
      </c>
      <c r="D5" s="28">
        <v>4</v>
      </c>
      <c r="E5" s="7" t="s">
        <v>1</v>
      </c>
      <c r="F5" s="9"/>
    </row>
    <row r="6" spans="1:6" ht="29.25" customHeight="1" thickBot="1">
      <c r="A6" s="73" t="s">
        <v>166</v>
      </c>
      <c r="B6" s="84" t="s">
        <v>165</v>
      </c>
      <c r="C6" s="74" t="s">
        <v>54</v>
      </c>
      <c r="D6" s="74">
        <v>4</v>
      </c>
      <c r="E6" s="65" t="s">
        <v>1</v>
      </c>
      <c r="F6" s="67"/>
    </row>
    <row r="7" spans="1:6" ht="15.75" thickBot="1">
      <c r="A7" s="36"/>
      <c r="B7" s="36"/>
      <c r="C7" s="36"/>
      <c r="D7" s="72">
        <f>SUM(D2:D6)</f>
        <v>22</v>
      </c>
      <c r="E7" s="36"/>
      <c r="F7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75"/>
  <sheetViews>
    <sheetView workbookViewId="0">
      <selection activeCell="F10" sqref="F10"/>
    </sheetView>
  </sheetViews>
  <sheetFormatPr defaultColWidth="14.42578125" defaultRowHeight="15" customHeight="1"/>
  <cols>
    <col min="1" max="1" width="11.5703125" customWidth="1"/>
    <col min="2" max="2" width="40.85546875" customWidth="1"/>
    <col min="3" max="3" width="13.7109375" customWidth="1"/>
    <col min="4" max="4" width="11" customWidth="1"/>
    <col min="5" max="5" width="11.5703125" customWidth="1"/>
    <col min="6" max="6" width="30" customWidth="1"/>
    <col min="7" max="25" width="8.7109375" customWidth="1"/>
  </cols>
  <sheetData>
    <row r="1" spans="1:6" ht="54.7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20.100000000000001" customHeight="1">
      <c r="A2" s="30" t="s">
        <v>122</v>
      </c>
      <c r="B2" s="10" t="s">
        <v>77</v>
      </c>
      <c r="C2" s="39" t="s">
        <v>73</v>
      </c>
      <c r="D2" s="9">
        <v>13</v>
      </c>
      <c r="E2" s="9" t="s">
        <v>1</v>
      </c>
      <c r="F2" s="9"/>
    </row>
    <row r="3" spans="1:6" ht="20.100000000000001" customHeight="1" thickBot="1">
      <c r="A3" s="78" t="s">
        <v>122</v>
      </c>
      <c r="B3" s="79" t="s">
        <v>78</v>
      </c>
      <c r="C3" s="80" t="s">
        <v>73</v>
      </c>
      <c r="D3" s="67">
        <v>4</v>
      </c>
      <c r="E3" s="67" t="s">
        <v>1</v>
      </c>
      <c r="F3" s="67"/>
    </row>
    <row r="4" spans="1:6" ht="20.100000000000001" customHeight="1">
      <c r="A4" s="75" t="s">
        <v>123</v>
      </c>
      <c r="B4" s="76" t="s">
        <v>79</v>
      </c>
      <c r="C4" s="77" t="s">
        <v>73</v>
      </c>
      <c r="D4" s="32">
        <v>5</v>
      </c>
      <c r="E4" s="32" t="str">
        <f>E2</f>
        <v>tak</v>
      </c>
      <c r="F4" s="32"/>
    </row>
    <row r="5" spans="1:6" ht="20.100000000000001" customHeight="1">
      <c r="A5" s="30" t="str">
        <f>A4</f>
        <v>18.06.2021</v>
      </c>
      <c r="B5" s="31" t="s">
        <v>74</v>
      </c>
      <c r="C5" s="24" t="str">
        <f>C4</f>
        <v>BZ.09</v>
      </c>
      <c r="D5" s="9">
        <v>1</v>
      </c>
      <c r="E5" s="32" t="str">
        <f t="shared" ref="E5:E7" si="0">E4</f>
        <v>tak</v>
      </c>
      <c r="F5" s="9"/>
    </row>
    <row r="6" spans="1:6" ht="20.100000000000001" customHeight="1">
      <c r="A6" s="33" t="str">
        <f>A5</f>
        <v>18.06.2021</v>
      </c>
      <c r="B6" s="31" t="s">
        <v>75</v>
      </c>
      <c r="C6" s="40" t="str">
        <f t="shared" ref="C6:C7" si="1">C5</f>
        <v>BZ.09</v>
      </c>
      <c r="D6" s="34">
        <v>3</v>
      </c>
      <c r="E6" s="35" t="str">
        <f t="shared" si="0"/>
        <v>tak</v>
      </c>
      <c r="F6" s="9"/>
    </row>
    <row r="7" spans="1:6" ht="17.25" customHeight="1" thickBot="1">
      <c r="A7" s="78" t="str">
        <f>A6</f>
        <v>18.06.2021</v>
      </c>
      <c r="B7" s="81" t="s">
        <v>76</v>
      </c>
      <c r="C7" s="82" t="str">
        <f t="shared" si="1"/>
        <v>BZ.09</v>
      </c>
      <c r="D7" s="67">
        <v>5</v>
      </c>
      <c r="E7" s="67" t="str">
        <f t="shared" si="0"/>
        <v>tak</v>
      </c>
      <c r="F7" s="67"/>
    </row>
    <row r="8" spans="1:6" ht="17.25" customHeight="1" thickBot="1">
      <c r="A8" s="36"/>
      <c r="B8" s="36"/>
      <c r="C8" s="36"/>
      <c r="D8" s="72">
        <f>SUM(D2:D7)</f>
        <v>31</v>
      </c>
      <c r="E8" s="36"/>
      <c r="F8" s="36"/>
    </row>
    <row r="9" spans="1:6" ht="12.75" customHeight="1">
      <c r="D9" s="11"/>
    </row>
    <row r="10" spans="1:6" ht="12.75" customHeight="1"/>
    <row r="11" spans="1:6" ht="12.75" customHeight="1"/>
    <row r="12" spans="1:6" ht="12.75" customHeight="1"/>
    <row r="13" spans="1:6" ht="12.75" customHeight="1"/>
    <row r="14" spans="1:6" ht="12.75" customHeight="1"/>
    <row r="15" spans="1:6" ht="12.75" customHeight="1"/>
    <row r="16" spans="1: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</sheetData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F4"/>
  <sheetViews>
    <sheetView workbookViewId="0">
      <selection activeCell="E20" sqref="E20"/>
    </sheetView>
  </sheetViews>
  <sheetFormatPr defaultRowHeight="12.75"/>
  <cols>
    <col min="1" max="1" width="11.42578125" customWidth="1"/>
    <col min="2" max="2" width="63" customWidth="1"/>
    <col min="3" max="3" width="14.85546875" customWidth="1"/>
    <col min="4" max="4" width="11.7109375" customWidth="1"/>
    <col min="5" max="5" width="12.85546875" customWidth="1"/>
    <col min="6" max="6" width="25.5703125" customWidth="1"/>
  </cols>
  <sheetData>
    <row r="1" spans="1:6" ht="57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14.25">
      <c r="A2" s="7" t="s">
        <v>197</v>
      </c>
      <c r="B2" s="8" t="s">
        <v>198</v>
      </c>
      <c r="C2" s="7" t="s">
        <v>73</v>
      </c>
      <c r="D2" s="7">
        <v>4</v>
      </c>
      <c r="E2" s="7" t="s">
        <v>1</v>
      </c>
      <c r="F2" s="9"/>
    </row>
    <row r="3" spans="1:6" ht="15" thickBot="1">
      <c r="A3" s="65" t="s">
        <v>200</v>
      </c>
      <c r="B3" s="66" t="s">
        <v>199</v>
      </c>
      <c r="C3" s="65" t="s">
        <v>73</v>
      </c>
      <c r="D3" s="65">
        <v>2</v>
      </c>
      <c r="E3" s="65" t="s">
        <v>1</v>
      </c>
      <c r="F3" s="67"/>
    </row>
    <row r="4" spans="1:6" ht="15.75" thickBot="1">
      <c r="A4" s="38"/>
      <c r="B4" s="42"/>
      <c r="C4" s="38"/>
      <c r="D4" s="69">
        <f>SUM(D2:D3)</f>
        <v>6</v>
      </c>
      <c r="E4" s="38"/>
      <c r="F4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F31"/>
  <sheetViews>
    <sheetView topLeftCell="A9" workbookViewId="0">
      <selection activeCell="D32" sqref="D32"/>
    </sheetView>
  </sheetViews>
  <sheetFormatPr defaultRowHeight="12.75"/>
  <cols>
    <col min="1" max="1" width="11.5703125" customWidth="1"/>
    <col min="2" max="2" width="58.42578125" customWidth="1"/>
    <col min="3" max="3" width="14.140625" customWidth="1"/>
    <col min="4" max="4" width="11.42578125" customWidth="1"/>
    <col min="5" max="5" width="12.42578125" customWidth="1"/>
    <col min="6" max="6" width="30" customWidth="1"/>
  </cols>
  <sheetData>
    <row r="1" spans="1:6" ht="38.25">
      <c r="A1" s="52" t="s">
        <v>145</v>
      </c>
      <c r="B1" s="53" t="s">
        <v>146</v>
      </c>
      <c r="C1" s="52" t="s">
        <v>147</v>
      </c>
      <c r="D1" s="54" t="s">
        <v>148</v>
      </c>
      <c r="E1" s="55" t="s">
        <v>149</v>
      </c>
      <c r="F1" s="55" t="s">
        <v>150</v>
      </c>
    </row>
    <row r="2" spans="1:6" ht="14.25">
      <c r="A2" s="7" t="s">
        <v>128</v>
      </c>
      <c r="B2" s="43" t="s">
        <v>129</v>
      </c>
      <c r="C2" s="23" t="s">
        <v>134</v>
      </c>
      <c r="D2" s="29">
        <v>4</v>
      </c>
      <c r="E2" s="7"/>
      <c r="F2" s="9"/>
    </row>
    <row r="3" spans="1:6" ht="14.25">
      <c r="A3" s="7" t="s">
        <v>218</v>
      </c>
      <c r="B3" s="43" t="s">
        <v>130</v>
      </c>
      <c r="C3" s="23" t="s">
        <v>134</v>
      </c>
      <c r="D3" s="29">
        <v>4</v>
      </c>
      <c r="E3" s="7"/>
      <c r="F3" s="9"/>
    </row>
    <row r="4" spans="1:6" ht="14.25">
      <c r="A4" s="7" t="s">
        <v>219</v>
      </c>
      <c r="B4" s="8" t="s">
        <v>131</v>
      </c>
      <c r="C4" s="7" t="s">
        <v>134</v>
      </c>
      <c r="D4" s="7">
        <v>9</v>
      </c>
      <c r="E4" s="7"/>
      <c r="F4" s="9"/>
    </row>
    <row r="5" spans="1:6" ht="14.25">
      <c r="A5" s="7" t="s">
        <v>220</v>
      </c>
      <c r="B5" s="8" t="s">
        <v>132</v>
      </c>
      <c r="C5" s="7" t="s">
        <v>134</v>
      </c>
      <c r="D5" s="7">
        <v>2</v>
      </c>
      <c r="E5" s="7"/>
      <c r="F5" s="9"/>
    </row>
    <row r="6" spans="1:6" ht="14.25">
      <c r="A6" s="7" t="s">
        <v>221</v>
      </c>
      <c r="B6" s="8" t="s">
        <v>133</v>
      </c>
      <c r="C6" s="7" t="s">
        <v>134</v>
      </c>
      <c r="D6" s="7">
        <v>3</v>
      </c>
      <c r="E6" s="7"/>
      <c r="F6" s="9"/>
    </row>
    <row r="7" spans="1:6" ht="14.25">
      <c r="A7" s="7" t="s">
        <v>222</v>
      </c>
      <c r="B7" s="8" t="s">
        <v>170</v>
      </c>
      <c r="C7" s="7" t="s">
        <v>134</v>
      </c>
      <c r="D7" s="7">
        <v>2</v>
      </c>
      <c r="E7" s="7"/>
      <c r="F7" s="9"/>
    </row>
    <row r="8" spans="1:6" ht="14.25">
      <c r="A8" s="7" t="s">
        <v>223</v>
      </c>
      <c r="B8" s="8" t="s">
        <v>171</v>
      </c>
      <c r="C8" s="7" t="s">
        <v>134</v>
      </c>
      <c r="D8" s="7">
        <v>1</v>
      </c>
      <c r="E8" s="7"/>
      <c r="F8" s="9"/>
    </row>
    <row r="9" spans="1:6" ht="14.25">
      <c r="A9" s="7" t="s">
        <v>224</v>
      </c>
      <c r="B9" s="8" t="s">
        <v>172</v>
      </c>
      <c r="C9" s="7" t="s">
        <v>134</v>
      </c>
      <c r="D9" s="7">
        <v>4</v>
      </c>
      <c r="E9" s="7"/>
      <c r="F9" s="9"/>
    </row>
    <row r="10" spans="1:6" ht="15" thickBot="1">
      <c r="A10" s="7" t="s">
        <v>225</v>
      </c>
      <c r="B10" s="84" t="s">
        <v>173</v>
      </c>
      <c r="C10" s="65" t="s">
        <v>134</v>
      </c>
      <c r="D10" s="65">
        <v>1</v>
      </c>
      <c r="E10" s="65"/>
      <c r="F10" s="67"/>
    </row>
    <row r="11" spans="1:6" ht="14.25">
      <c r="A11" s="62" t="s">
        <v>174</v>
      </c>
      <c r="B11" s="83" t="s">
        <v>175</v>
      </c>
      <c r="C11" s="62" t="s">
        <v>176</v>
      </c>
      <c r="D11" s="62">
        <v>10</v>
      </c>
      <c r="E11" s="62"/>
      <c r="F11" s="32"/>
    </row>
    <row r="12" spans="1:6" ht="28.5">
      <c r="A12" s="62" t="s">
        <v>210</v>
      </c>
      <c r="B12" s="8" t="s">
        <v>177</v>
      </c>
      <c r="C12" s="7" t="s">
        <v>176</v>
      </c>
      <c r="D12" s="7">
        <v>3</v>
      </c>
      <c r="E12" s="7"/>
      <c r="F12" s="9"/>
    </row>
    <row r="13" spans="1:6" ht="14.25">
      <c r="A13" s="62" t="s">
        <v>211</v>
      </c>
      <c r="B13" s="8" t="s">
        <v>178</v>
      </c>
      <c r="C13" s="7" t="s">
        <v>176</v>
      </c>
      <c r="D13" s="7">
        <v>8</v>
      </c>
      <c r="E13" s="7"/>
      <c r="F13" s="9"/>
    </row>
    <row r="14" spans="1:6" ht="14.25">
      <c r="A14" s="62" t="s">
        <v>212</v>
      </c>
      <c r="B14" s="8" t="s">
        <v>179</v>
      </c>
      <c r="C14" s="7" t="s">
        <v>176</v>
      </c>
      <c r="D14" s="7">
        <v>3</v>
      </c>
      <c r="E14" s="7"/>
      <c r="F14" s="9"/>
    </row>
    <row r="15" spans="1:6" ht="14.25">
      <c r="A15" s="62" t="s">
        <v>213</v>
      </c>
      <c r="B15" s="58" t="s">
        <v>180</v>
      </c>
      <c r="C15" s="7" t="s">
        <v>176</v>
      </c>
      <c r="D15" s="7">
        <v>2</v>
      </c>
      <c r="E15" s="7"/>
      <c r="F15" s="10"/>
    </row>
    <row r="16" spans="1:6" ht="14.25">
      <c r="A16" s="62" t="s">
        <v>214</v>
      </c>
      <c r="B16" s="58" t="s">
        <v>181</v>
      </c>
      <c r="C16" s="7" t="s">
        <v>176</v>
      </c>
      <c r="D16" s="7">
        <v>1</v>
      </c>
      <c r="E16" s="7"/>
      <c r="F16" s="10"/>
    </row>
    <row r="17" spans="1:6" ht="14.25">
      <c r="A17" s="62" t="s">
        <v>215</v>
      </c>
      <c r="B17" s="58" t="s">
        <v>182</v>
      </c>
      <c r="C17" s="7" t="s">
        <v>176</v>
      </c>
      <c r="D17" s="7">
        <v>1</v>
      </c>
      <c r="E17" s="7"/>
      <c r="F17" s="10"/>
    </row>
    <row r="18" spans="1:6" ht="28.5">
      <c r="A18" s="62" t="s">
        <v>216</v>
      </c>
      <c r="B18" s="58" t="s">
        <v>183</v>
      </c>
      <c r="C18" s="7" t="s">
        <v>176</v>
      </c>
      <c r="D18" s="7">
        <v>4</v>
      </c>
      <c r="E18" s="7"/>
      <c r="F18" s="10"/>
    </row>
    <row r="19" spans="1:6" ht="15" thickBot="1">
      <c r="A19" s="62" t="s">
        <v>217</v>
      </c>
      <c r="B19" s="92" t="s">
        <v>184</v>
      </c>
      <c r="C19" s="65" t="s">
        <v>176</v>
      </c>
      <c r="D19" s="65">
        <v>3</v>
      </c>
      <c r="E19" s="65"/>
      <c r="F19" s="79"/>
    </row>
    <row r="20" spans="1:6" ht="14.25">
      <c r="A20" s="89" t="s">
        <v>185</v>
      </c>
      <c r="B20" s="90" t="s">
        <v>186</v>
      </c>
      <c r="C20" s="91" t="s">
        <v>190</v>
      </c>
      <c r="D20" s="62">
        <v>5</v>
      </c>
      <c r="E20" s="62"/>
      <c r="F20" s="76"/>
    </row>
    <row r="21" spans="1:6" ht="14.25">
      <c r="A21" s="89" t="s">
        <v>201</v>
      </c>
      <c r="B21" s="43" t="s">
        <v>187</v>
      </c>
      <c r="C21" s="44" t="s">
        <v>190</v>
      </c>
      <c r="D21" s="29">
        <v>2</v>
      </c>
      <c r="E21" s="43"/>
      <c r="F21" s="43"/>
    </row>
    <row r="22" spans="1:6" ht="14.25">
      <c r="A22" s="89" t="s">
        <v>202</v>
      </c>
      <c r="B22" s="43" t="s">
        <v>188</v>
      </c>
      <c r="C22" s="44" t="s">
        <v>190</v>
      </c>
      <c r="D22" s="29">
        <v>5</v>
      </c>
      <c r="E22" s="43"/>
      <c r="F22" s="43"/>
    </row>
    <row r="23" spans="1:6" ht="14.25">
      <c r="A23" s="89" t="s">
        <v>203</v>
      </c>
      <c r="B23" s="43" t="s">
        <v>189</v>
      </c>
      <c r="C23" s="44" t="s">
        <v>190</v>
      </c>
      <c r="D23" s="29">
        <v>9</v>
      </c>
      <c r="E23" s="43"/>
      <c r="F23" s="43"/>
    </row>
    <row r="24" spans="1:6" ht="14.25">
      <c r="A24" s="89" t="s">
        <v>204</v>
      </c>
      <c r="B24" s="43" t="s">
        <v>191</v>
      </c>
      <c r="C24" s="44" t="s">
        <v>190</v>
      </c>
      <c r="D24" s="29">
        <v>3</v>
      </c>
      <c r="E24" s="43"/>
      <c r="F24" s="43"/>
    </row>
    <row r="25" spans="1:6" ht="14.25">
      <c r="A25" s="89" t="s">
        <v>205</v>
      </c>
      <c r="B25" s="43" t="s">
        <v>192</v>
      </c>
      <c r="C25" s="44" t="s">
        <v>190</v>
      </c>
      <c r="D25" s="29">
        <v>1</v>
      </c>
      <c r="E25" s="43"/>
      <c r="F25" s="43"/>
    </row>
    <row r="26" spans="1:6" ht="14.25">
      <c r="A26" s="89" t="s">
        <v>206</v>
      </c>
      <c r="B26" s="43" t="s">
        <v>193</v>
      </c>
      <c r="C26" s="44" t="s">
        <v>190</v>
      </c>
      <c r="D26" s="29">
        <v>3</v>
      </c>
      <c r="E26" s="43"/>
      <c r="F26" s="43"/>
    </row>
    <row r="27" spans="1:6" ht="14.25">
      <c r="A27" s="89" t="s">
        <v>207</v>
      </c>
      <c r="B27" s="43" t="s">
        <v>196</v>
      </c>
      <c r="C27" s="44" t="s">
        <v>190</v>
      </c>
      <c r="D27" s="29">
        <v>3</v>
      </c>
      <c r="E27" s="43"/>
      <c r="F27" s="43"/>
    </row>
    <row r="28" spans="1:6" ht="14.25">
      <c r="A28" s="89" t="s">
        <v>208</v>
      </c>
      <c r="B28" s="59" t="s">
        <v>194</v>
      </c>
      <c r="C28" s="44" t="s">
        <v>190</v>
      </c>
      <c r="D28" s="29">
        <v>2</v>
      </c>
      <c r="E28" s="43"/>
      <c r="F28" s="43"/>
    </row>
    <row r="29" spans="1:6" ht="15" thickBot="1">
      <c r="A29" s="89" t="s">
        <v>209</v>
      </c>
      <c r="B29" s="86" t="s">
        <v>195</v>
      </c>
      <c r="C29" s="87" t="s">
        <v>190</v>
      </c>
      <c r="D29" s="88">
        <v>3</v>
      </c>
      <c r="E29" s="70"/>
      <c r="F29" s="70"/>
    </row>
    <row r="30" spans="1:6" ht="15.75" thickBot="1">
      <c r="A30" s="36"/>
      <c r="B30" s="36"/>
      <c r="C30" s="36"/>
      <c r="D30" s="85">
        <f>SUM(D2:D14,D15:D29)</f>
        <v>101</v>
      </c>
      <c r="E30" s="36"/>
      <c r="F30" s="36"/>
    </row>
    <row r="31" spans="1:6">
      <c r="D31" s="56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90"/>
  <sheetViews>
    <sheetView workbookViewId="0">
      <selection activeCell="A11" sqref="A11"/>
    </sheetView>
  </sheetViews>
  <sheetFormatPr defaultColWidth="14.42578125" defaultRowHeight="15" customHeight="1"/>
  <cols>
    <col min="1" max="1" width="11.5703125" customWidth="1"/>
    <col min="2" max="2" width="53" customWidth="1"/>
    <col min="3" max="3" width="14.140625" customWidth="1"/>
    <col min="4" max="4" width="12.140625" customWidth="1"/>
    <col min="5" max="5" width="12.28515625" customWidth="1"/>
    <col min="6" max="6" width="30" customWidth="1"/>
    <col min="7" max="25" width="8.7109375" customWidth="1"/>
  </cols>
  <sheetData>
    <row r="1" spans="1:6" ht="43.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31.5" customHeight="1">
      <c r="A2" s="9" t="s">
        <v>234</v>
      </c>
      <c r="B2" s="8" t="s">
        <v>158</v>
      </c>
      <c r="C2" s="44" t="s">
        <v>54</v>
      </c>
      <c r="D2" s="9">
        <v>5</v>
      </c>
      <c r="E2" s="9" t="s">
        <v>1</v>
      </c>
      <c r="F2" s="9"/>
    </row>
    <row r="3" spans="1:6" ht="32.25" customHeight="1" thickBot="1">
      <c r="A3" s="67" t="s">
        <v>235</v>
      </c>
      <c r="B3" s="84" t="s">
        <v>159</v>
      </c>
      <c r="C3" s="87" t="s">
        <v>54</v>
      </c>
      <c r="D3" s="67">
        <v>5</v>
      </c>
      <c r="E3" s="67" t="s">
        <v>1</v>
      </c>
      <c r="F3" s="67"/>
    </row>
    <row r="4" spans="1:6" ht="27" customHeight="1">
      <c r="A4" s="32" t="s">
        <v>236</v>
      </c>
      <c r="B4" s="83" t="s">
        <v>160</v>
      </c>
      <c r="C4" s="91" t="s">
        <v>54</v>
      </c>
      <c r="D4" s="32">
        <v>2</v>
      </c>
      <c r="E4" s="32" t="s">
        <v>1</v>
      </c>
      <c r="F4" s="32"/>
    </row>
    <row r="5" spans="1:6" ht="27" customHeight="1">
      <c r="A5" s="9" t="s">
        <v>236</v>
      </c>
      <c r="B5" s="8" t="s">
        <v>69</v>
      </c>
      <c r="C5" s="44" t="s">
        <v>54</v>
      </c>
      <c r="D5" s="9">
        <v>5</v>
      </c>
      <c r="E5" s="9" t="s">
        <v>1</v>
      </c>
      <c r="F5" s="9"/>
    </row>
    <row r="6" spans="1:6" ht="27" customHeight="1">
      <c r="A6" s="9" t="s">
        <v>236</v>
      </c>
      <c r="B6" s="8" t="s">
        <v>70</v>
      </c>
      <c r="C6" s="44" t="s">
        <v>54</v>
      </c>
      <c r="D6" s="9">
        <v>3</v>
      </c>
      <c r="E6" s="9" t="s">
        <v>1</v>
      </c>
      <c r="F6" s="9"/>
    </row>
    <row r="7" spans="1:6" ht="27" customHeight="1">
      <c r="A7" s="9" t="s">
        <v>236</v>
      </c>
      <c r="B7" s="8" t="s">
        <v>71</v>
      </c>
      <c r="C7" s="44" t="s">
        <v>54</v>
      </c>
      <c r="D7" s="9">
        <v>6</v>
      </c>
      <c r="E7" s="9" t="s">
        <v>1</v>
      </c>
      <c r="F7" s="9"/>
    </row>
    <row r="8" spans="1:6" ht="27" customHeight="1">
      <c r="A8" s="9" t="s">
        <v>236</v>
      </c>
      <c r="B8" s="8" t="s">
        <v>161</v>
      </c>
      <c r="C8" s="44" t="s">
        <v>54</v>
      </c>
      <c r="D8" s="9">
        <v>5</v>
      </c>
      <c r="E8" s="9"/>
      <c r="F8" s="9"/>
    </row>
    <row r="9" spans="1:6" ht="27" customHeight="1">
      <c r="A9" s="9" t="s">
        <v>236</v>
      </c>
      <c r="B9" s="8" t="s">
        <v>233</v>
      </c>
      <c r="C9" s="44" t="s">
        <v>54</v>
      </c>
      <c r="D9" s="9">
        <v>2</v>
      </c>
      <c r="E9" s="9" t="s">
        <v>1</v>
      </c>
      <c r="F9" s="9"/>
    </row>
    <row r="10" spans="1:6" ht="27" customHeight="1">
      <c r="A10" s="9" t="s">
        <v>236</v>
      </c>
      <c r="B10" s="8" t="s">
        <v>162</v>
      </c>
      <c r="C10" s="44" t="s">
        <v>54</v>
      </c>
      <c r="D10" s="9">
        <v>1</v>
      </c>
      <c r="E10" s="9" t="s">
        <v>1</v>
      </c>
      <c r="F10" s="9"/>
    </row>
    <row r="11" spans="1:6" ht="32.25" customHeight="1" thickBot="1">
      <c r="A11" s="67" t="s">
        <v>236</v>
      </c>
      <c r="B11" s="84" t="s">
        <v>163</v>
      </c>
      <c r="C11" s="87" t="s">
        <v>54</v>
      </c>
      <c r="D11" s="67">
        <v>5</v>
      </c>
      <c r="E11" s="67" t="s">
        <v>1</v>
      </c>
      <c r="F11" s="67"/>
    </row>
    <row r="12" spans="1:6" ht="18" customHeight="1" thickBot="1">
      <c r="A12" s="36"/>
      <c r="B12" s="36"/>
      <c r="C12" s="36"/>
      <c r="D12" s="72">
        <f>SUM(D2:D11)</f>
        <v>39</v>
      </c>
      <c r="E12" s="36"/>
      <c r="F12" s="36"/>
    </row>
    <row r="13" spans="1:6" ht="12.75" customHeight="1"/>
    <row r="14" spans="1:6" ht="12.75" customHeight="1"/>
    <row r="15" spans="1:6" ht="12.75" customHeight="1"/>
    <row r="16" spans="1: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73"/>
  <sheetViews>
    <sheetView workbookViewId="0">
      <selection activeCell="D16" sqref="D16"/>
    </sheetView>
  </sheetViews>
  <sheetFormatPr defaultColWidth="14.42578125" defaultRowHeight="15" customHeight="1"/>
  <cols>
    <col min="1" max="1" width="14.5703125" customWidth="1"/>
    <col min="2" max="2" width="43.42578125" customWidth="1"/>
    <col min="3" max="3" width="14.140625" customWidth="1"/>
    <col min="4" max="4" width="12" customWidth="1"/>
    <col min="5" max="5" width="11.7109375" customWidth="1"/>
    <col min="6" max="6" width="27.5703125" customWidth="1"/>
    <col min="7" max="15" width="8.5703125" customWidth="1"/>
    <col min="16" max="25" width="8.7109375" customWidth="1"/>
  </cols>
  <sheetData>
    <row r="1" spans="1:6" ht="48.75" customHeight="1">
      <c r="A1" s="47" t="s">
        <v>145</v>
      </c>
      <c r="B1" s="48" t="s">
        <v>146</v>
      </c>
      <c r="C1" s="47" t="s">
        <v>147</v>
      </c>
      <c r="D1" s="49" t="s">
        <v>148</v>
      </c>
      <c r="E1" s="50" t="s">
        <v>149</v>
      </c>
      <c r="F1" s="50" t="s">
        <v>150</v>
      </c>
    </row>
    <row r="2" spans="1:6" ht="20.100000000000001" customHeight="1">
      <c r="A2" s="12">
        <v>44493</v>
      </c>
      <c r="B2" s="13" t="s">
        <v>56</v>
      </c>
      <c r="C2" s="14" t="s">
        <v>57</v>
      </c>
      <c r="D2" s="14">
        <v>6</v>
      </c>
      <c r="E2" s="14" t="s">
        <v>1</v>
      </c>
      <c r="F2" s="9"/>
    </row>
    <row r="3" spans="1:6" ht="20.100000000000001" customHeight="1" thickBot="1">
      <c r="A3" s="94">
        <v>44493</v>
      </c>
      <c r="B3" s="95" t="s">
        <v>58</v>
      </c>
      <c r="C3" s="96" t="s">
        <v>57</v>
      </c>
      <c r="D3" s="96">
        <v>5</v>
      </c>
      <c r="E3" s="96" t="s">
        <v>1</v>
      </c>
      <c r="F3" s="67"/>
    </row>
    <row r="4" spans="1:6" ht="20.100000000000001" customHeight="1">
      <c r="A4" s="15">
        <v>44494</v>
      </c>
      <c r="B4" s="16" t="s">
        <v>59</v>
      </c>
      <c r="C4" s="93" t="s">
        <v>57</v>
      </c>
      <c r="D4" s="17">
        <v>2</v>
      </c>
      <c r="E4" s="17" t="s">
        <v>1</v>
      </c>
      <c r="F4" s="32"/>
    </row>
    <row r="5" spans="1:6" ht="20.100000000000001" customHeight="1">
      <c r="A5" s="15">
        <v>44494</v>
      </c>
      <c r="B5" s="16" t="s">
        <v>60</v>
      </c>
      <c r="C5" s="18" t="s">
        <v>57</v>
      </c>
      <c r="D5" s="17">
        <v>1</v>
      </c>
      <c r="E5" s="17" t="s">
        <v>1</v>
      </c>
      <c r="F5" s="9"/>
    </row>
    <row r="6" spans="1:6" ht="20.100000000000001" customHeight="1" thickBot="1">
      <c r="A6" s="94">
        <v>44494</v>
      </c>
      <c r="B6" s="95" t="s">
        <v>61</v>
      </c>
      <c r="C6" s="96" t="s">
        <v>57</v>
      </c>
      <c r="D6" s="96">
        <v>4</v>
      </c>
      <c r="E6" s="96" t="s">
        <v>1</v>
      </c>
      <c r="F6" s="67"/>
    </row>
    <row r="7" spans="1:6" ht="20.100000000000001" customHeight="1">
      <c r="A7" s="15">
        <v>44495</v>
      </c>
      <c r="B7" s="16" t="s">
        <v>62</v>
      </c>
      <c r="C7" s="17" t="s">
        <v>57</v>
      </c>
      <c r="D7" s="17">
        <v>2</v>
      </c>
      <c r="E7" s="17" t="s">
        <v>1</v>
      </c>
      <c r="F7" s="32"/>
    </row>
    <row r="8" spans="1:6" ht="20.100000000000001" customHeight="1">
      <c r="A8" s="15">
        <v>44495</v>
      </c>
      <c r="B8" s="16" t="s">
        <v>63</v>
      </c>
      <c r="C8" s="17" t="s">
        <v>57</v>
      </c>
      <c r="D8" s="17">
        <v>7</v>
      </c>
      <c r="E8" s="17" t="s">
        <v>1</v>
      </c>
      <c r="F8" s="9"/>
    </row>
    <row r="9" spans="1:6" ht="20.100000000000001" customHeight="1">
      <c r="A9" s="15">
        <v>44495</v>
      </c>
      <c r="B9" s="16" t="s">
        <v>64</v>
      </c>
      <c r="C9" s="17" t="s">
        <v>57</v>
      </c>
      <c r="D9" s="17">
        <v>2</v>
      </c>
      <c r="E9" s="17" t="s">
        <v>1</v>
      </c>
      <c r="F9" s="9"/>
    </row>
    <row r="10" spans="1:6" ht="20.100000000000001" customHeight="1">
      <c r="A10" s="15">
        <v>44495</v>
      </c>
      <c r="B10" s="16" t="s">
        <v>65</v>
      </c>
      <c r="C10" s="17" t="s">
        <v>57</v>
      </c>
      <c r="D10" s="17">
        <v>3</v>
      </c>
      <c r="E10" s="17" t="s">
        <v>1</v>
      </c>
      <c r="F10" s="9"/>
    </row>
    <row r="11" spans="1:6" ht="20.100000000000001" customHeight="1">
      <c r="A11" s="19">
        <v>44495</v>
      </c>
      <c r="B11" s="20" t="s">
        <v>66</v>
      </c>
      <c r="C11" s="21" t="s">
        <v>57</v>
      </c>
      <c r="D11" s="21">
        <v>4</v>
      </c>
      <c r="E11" s="21" t="s">
        <v>1</v>
      </c>
      <c r="F11" s="60"/>
    </row>
    <row r="12" spans="1:6" s="22" customFormat="1" ht="20.100000000000001" customHeight="1" thickBot="1">
      <c r="A12" s="97">
        <v>44495</v>
      </c>
      <c r="B12" s="98" t="s">
        <v>67</v>
      </c>
      <c r="C12" s="71" t="s">
        <v>57</v>
      </c>
      <c r="D12" s="71">
        <v>3</v>
      </c>
      <c r="E12" s="71" t="s">
        <v>1</v>
      </c>
      <c r="F12" s="70"/>
    </row>
    <row r="13" spans="1:6" ht="20.25" customHeight="1" thickBot="1">
      <c r="A13" s="61"/>
      <c r="B13" s="61"/>
      <c r="C13" s="61"/>
      <c r="D13" s="72">
        <f>SUM(D2:D12)</f>
        <v>39</v>
      </c>
      <c r="E13" s="61"/>
      <c r="F13" s="61"/>
    </row>
    <row r="14" spans="1:6" ht="12.75" customHeight="1"/>
    <row r="15" spans="1:6" ht="12.75" customHeight="1"/>
    <row r="16" spans="1: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LISTA</vt:lpstr>
      <vt:lpstr>Zlot pand.</vt:lpstr>
      <vt:lpstr>Zlot Abs. Wierchomla</vt:lpstr>
      <vt:lpstr>Zlot Czł.Władz</vt:lpstr>
      <vt:lpstr>WEHIKUŁ</vt:lpstr>
      <vt:lpstr>Zlot Abs.</vt:lpstr>
      <vt:lpstr>TATRY</vt:lpstr>
      <vt:lpstr>ZŁOTY LIŚĆ</vt:lpstr>
      <vt:lpstr>TRAMP</vt:lpstr>
      <vt:lpstr>ANDRZEJKI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</dc:creator>
  <cp:lastModifiedBy>pagol</cp:lastModifiedBy>
  <dcterms:created xsi:type="dcterms:W3CDTF">2019-12-08T21:25:56Z</dcterms:created>
  <dcterms:modified xsi:type="dcterms:W3CDTF">2024-01-18T11:01:30Z</dcterms:modified>
</cp:coreProperties>
</file>