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0" yWindow="-195" windowWidth="9720" windowHeight="10935" tabRatio="877"/>
  </bookViews>
  <sheets>
    <sheet name="LISTA" sheetId="1" r:id="rId1"/>
    <sheet name="ZLOT" sheetId="10" r:id="rId2"/>
    <sheet name="PW" sheetId="8" r:id="rId3"/>
    <sheet name="WEHIKUŁ" sheetId="4" r:id="rId4"/>
    <sheet name="TATRY" sheetId="9" r:id="rId5"/>
    <sheet name="ZŁOTY" sheetId="3" r:id="rId6"/>
    <sheet name="TRAMP" sheetId="7" r:id="rId7"/>
    <sheet name="WYCIECZKA KL.1" sheetId="12" r:id="rId8"/>
    <sheet name="ANDRZEJKI" sheetId="11" r:id="rId9"/>
  </sheets>
  <calcPr calcId="125725"/>
</workbook>
</file>

<file path=xl/calcChain.xml><?xml version="1.0" encoding="utf-8"?>
<calcChain xmlns="http://schemas.openxmlformats.org/spreadsheetml/2006/main">
  <c r="P57" i="1"/>
  <c r="P58"/>
  <c r="P59"/>
  <c r="P60"/>
  <c r="P61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T59" l="1"/>
  <c r="T60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6"/>
  <c r="M37"/>
  <c r="M38"/>
  <c r="M35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60"/>
  <c r="M61"/>
  <c r="M59"/>
  <c r="P71" l="1"/>
  <c r="P72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6"/>
  <c r="T37"/>
  <c r="T38"/>
  <c r="T35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61"/>
  <c r="T4"/>
  <c r="S62" l="1"/>
  <c r="R62"/>
  <c r="N64" l="1"/>
  <c r="N62"/>
  <c r="E62" l="1"/>
  <c r="F62"/>
  <c r="G62"/>
  <c r="H62"/>
  <c r="I62"/>
  <c r="J62"/>
  <c r="K62"/>
  <c r="D62"/>
  <c r="M4" l="1"/>
  <c r="E6" i="11"/>
  <c r="E5"/>
  <c r="E5" i="12"/>
  <c r="E4"/>
  <c r="E13" i="3"/>
  <c r="E18" i="7"/>
  <c r="E24"/>
  <c r="E26"/>
  <c r="E7"/>
  <c r="E27" s="1"/>
  <c r="Q22" i="1" l="1"/>
  <c r="Q21"/>
  <c r="Q19"/>
  <c r="Q16"/>
  <c r="Q14"/>
  <c r="Q12"/>
  <c r="Q10"/>
  <c r="Q8"/>
  <c r="Q5"/>
  <c r="Q23"/>
  <c r="Q18"/>
  <c r="Q20"/>
  <c r="Q17"/>
  <c r="Q15"/>
  <c r="Q13"/>
  <c r="Q11"/>
  <c r="Q9"/>
  <c r="Q7"/>
  <c r="Q4"/>
  <c r="Q6" l="1"/>
  <c r="E12" i="3"/>
  <c r="E11"/>
  <c r="E5"/>
  <c r="E13" i="4" l="1"/>
  <c r="E5" i="10"/>
  <c r="E15" i="8"/>
  <c r="E13"/>
  <c r="E7"/>
  <c r="E16" s="1"/>
  <c r="E12" i="4"/>
  <c r="E4"/>
  <c r="E10"/>
  <c r="Q24" i="1" l="1"/>
  <c r="Q25"/>
  <c r="Q59"/>
  <c r="Q61"/>
  <c r="Q58"/>
  <c r="Q57"/>
  <c r="Q56"/>
  <c r="Q55"/>
  <c r="Q53"/>
  <c r="Q52"/>
  <c r="Q51"/>
  <c r="Q50"/>
  <c r="Q49"/>
  <c r="Q48"/>
  <c r="Q46"/>
  <c r="Q47"/>
  <c r="Q45"/>
  <c r="Q44"/>
  <c r="Q43"/>
  <c r="Q42"/>
  <c r="Q41"/>
  <c r="Q40"/>
  <c r="Q39"/>
  <c r="Q33"/>
  <c r="Q32"/>
  <c r="Q37"/>
  <c r="Q34"/>
  <c r="Q31"/>
  <c r="Q29"/>
  <c r="Q28"/>
  <c r="Q27"/>
  <c r="T62" l="1"/>
  <c r="P68"/>
  <c r="P67"/>
  <c r="P64"/>
  <c r="P66"/>
  <c r="P69"/>
  <c r="P65"/>
  <c r="Q26"/>
  <c r="Q30"/>
  <c r="Q35"/>
  <c r="P73" l="1"/>
</calcChain>
</file>

<file path=xl/sharedStrings.xml><?xml version="1.0" encoding="utf-8"?>
<sst xmlns="http://schemas.openxmlformats.org/spreadsheetml/2006/main" count="528" uniqueCount="219">
  <si>
    <t>Data odbycia wycieczki</t>
  </si>
  <si>
    <t>Trasa wycieczki i nr grupy górskiej według regulaminu GOT PTTK</t>
  </si>
  <si>
    <t>Punktów wg regul. GOT PTTK</t>
  </si>
  <si>
    <t>Dzienna suma punktów</t>
  </si>
  <si>
    <t>Czy przodownik turystyki górskiej PTTK był obecny na wycieczce</t>
  </si>
  <si>
    <t>biwak</t>
  </si>
  <si>
    <t>zlot abs.</t>
  </si>
  <si>
    <t>Trasa</t>
  </si>
  <si>
    <t>Razem imprez</t>
  </si>
  <si>
    <t>Nr</t>
  </si>
  <si>
    <t>podpis i nr legitymacji</t>
  </si>
  <si>
    <t>tak</t>
  </si>
  <si>
    <t>Lp.</t>
  </si>
  <si>
    <t>Imię i nazwisko</t>
  </si>
  <si>
    <t>Klasa</t>
  </si>
  <si>
    <t>Razem</t>
  </si>
  <si>
    <t>Ks. GOT</t>
  </si>
  <si>
    <t>Odznaka GOT</t>
  </si>
  <si>
    <t>nadw. pkt.</t>
  </si>
  <si>
    <t>Złoty Liść</t>
  </si>
  <si>
    <t>posiadana</t>
  </si>
  <si>
    <t>zdobyta</t>
  </si>
  <si>
    <t>Szymon Adamczyk</t>
  </si>
  <si>
    <t>x</t>
  </si>
  <si>
    <t>Bartosz Lech</t>
  </si>
  <si>
    <t>Krystian Pilas</t>
  </si>
  <si>
    <t>Filip Solak</t>
  </si>
  <si>
    <t>Marcin Zwierzyński</t>
  </si>
  <si>
    <t>Miłosz Chlebuś</t>
  </si>
  <si>
    <t>Dawid Beściak</t>
  </si>
  <si>
    <t>Filip Macheta</t>
  </si>
  <si>
    <t>Tytys Światłowski</t>
  </si>
  <si>
    <t>pop</t>
  </si>
  <si>
    <t>Krzysztof Nytko</t>
  </si>
  <si>
    <t>2Ia</t>
  </si>
  <si>
    <t>Dawid Stec</t>
  </si>
  <si>
    <t>2Ib</t>
  </si>
  <si>
    <t>br</t>
  </si>
  <si>
    <t>Marcin Drzyzga</t>
  </si>
  <si>
    <t>Klaudia Nytko</t>
  </si>
  <si>
    <t>3Ia</t>
  </si>
  <si>
    <t>Filip Kostecki</t>
  </si>
  <si>
    <t>Bartosz Krochmal</t>
  </si>
  <si>
    <t>Patryk Gruszowski</t>
  </si>
  <si>
    <t>3Ib</t>
  </si>
  <si>
    <t>Eryk Mysona</t>
  </si>
  <si>
    <t>Marek Gasiciel</t>
  </si>
  <si>
    <t>Kacper Banaś</t>
  </si>
  <si>
    <t>4A</t>
  </si>
  <si>
    <t>4Ia</t>
  </si>
  <si>
    <t>4Ib</t>
  </si>
  <si>
    <t>Paweł Golec</t>
  </si>
  <si>
    <t>nauczyciel</t>
  </si>
  <si>
    <t>zł</t>
  </si>
  <si>
    <t>Adrian Darłak</t>
  </si>
  <si>
    <t>absolwent</t>
  </si>
  <si>
    <t>sr</t>
  </si>
  <si>
    <t>Dawid Marczyk</t>
  </si>
  <si>
    <t>Michał Niemiec</t>
  </si>
  <si>
    <t>Emanuel Smołucha</t>
  </si>
  <si>
    <t>Magdalena Smosna</t>
  </si>
  <si>
    <t>4T</t>
  </si>
  <si>
    <t>razem</t>
  </si>
  <si>
    <t>o</t>
  </si>
  <si>
    <t>pop+br</t>
  </si>
  <si>
    <t>za wytrw.</t>
  </si>
  <si>
    <t xml:space="preserve"> </t>
  </si>
  <si>
    <t>2E/T</t>
  </si>
  <si>
    <t>3E</t>
  </si>
  <si>
    <t>4M</t>
  </si>
  <si>
    <t>2.10.2019</t>
  </si>
  <si>
    <t>BZ.08</t>
  </si>
  <si>
    <t>Magdalena Stec</t>
  </si>
  <si>
    <t>1TT</t>
  </si>
  <si>
    <t>PUNKTACJA GOT 2019</t>
  </si>
  <si>
    <t>Punkty za imprezę górską 2019</t>
  </si>
  <si>
    <t>Punkty z 2018</t>
  </si>
  <si>
    <t>20.10.2019</t>
  </si>
  <si>
    <t>21.10.2019</t>
  </si>
  <si>
    <t>22.10.2019</t>
  </si>
  <si>
    <t>23.10.2019</t>
  </si>
  <si>
    <t>Konrad Pikul</t>
  </si>
  <si>
    <t>Marta Mleczko</t>
  </si>
  <si>
    <t>Maciej Zygmunt</t>
  </si>
  <si>
    <t>BZ. 06</t>
  </si>
  <si>
    <t>3T/A</t>
  </si>
  <si>
    <t>Andrzejki</t>
  </si>
  <si>
    <t>S.03</t>
  </si>
  <si>
    <t>tak - nie</t>
  </si>
  <si>
    <t>15.02.2019</t>
  </si>
  <si>
    <t>Żegocina - Kamionna</t>
  </si>
  <si>
    <t>Kamionna - Stacja Narciarska Laskowa, 1,6 km</t>
  </si>
  <si>
    <t>06.04.2019</t>
  </si>
  <si>
    <t>BW.03</t>
  </si>
  <si>
    <t>07.04.2019</t>
  </si>
  <si>
    <t>08.04.2019</t>
  </si>
  <si>
    <t>Prz. Siodło - Tarnica</t>
  </si>
  <si>
    <t>Tarnica - Prz. Siodło</t>
  </si>
  <si>
    <t>Prz. Sodło - Prz. 1160 m</t>
  </si>
  <si>
    <t>Prz. 1160 m - Bukowe Berdo</t>
  </si>
  <si>
    <t>Przeł.Wyżniańska - Połonina Caryńska</t>
  </si>
  <si>
    <t>Połonina Caryńska - Prz. Przysłup</t>
  </si>
  <si>
    <t>Prz. Przysłup - Bereżki</t>
  </si>
  <si>
    <t>Bukowe Berdo - Muczne</t>
  </si>
  <si>
    <t>Przeł. Nad Brzegami Górnymi - Schr. PTTK na Połoninie Wetlińskiej</t>
  </si>
  <si>
    <t>Schr. PTTK na Połoninie Wetlińskiej - Brzegi Górne</t>
  </si>
  <si>
    <t>Schr. PTTK Jaworzyna Krynicka - Runek</t>
  </si>
  <si>
    <t>punkt (Zadnie Góry) - Pisana Hala</t>
  </si>
  <si>
    <t>Pisana Hala - punkt (Zadnie Góry)</t>
  </si>
  <si>
    <t>Schronisko "Cyrla" - punkt (Zadnie Góry), 0,9 km</t>
  </si>
  <si>
    <t>Łomnica Zdrój - Piwniczna Zdrój</t>
  </si>
  <si>
    <t>BZ.09</t>
  </si>
  <si>
    <t>punkt (Zadnie Góry) - Schronisko "Cyrla", 0,9 km</t>
  </si>
  <si>
    <t>3.10.2019</t>
  </si>
  <si>
    <t>Durbaszka - Wysoka</t>
  </si>
  <si>
    <t>Wysoka - Jaworki</t>
  </si>
  <si>
    <t>Durbaszka - Wysoki Wierch</t>
  </si>
  <si>
    <t>Jaworki - Durbaszka</t>
  </si>
  <si>
    <t>Słowacja</t>
  </si>
  <si>
    <t>Wysoki Wierch - Wielki Lipnik, 3,7 km, 58 m</t>
  </si>
  <si>
    <t>Wielki Lipnik - Wysoki Wierch, 3,7 km, 373 m</t>
  </si>
  <si>
    <t>Wysoki Wierch - Durbaszka</t>
  </si>
  <si>
    <t>Durbaszka - Schronisko po Durbaszką, 0,6 km</t>
  </si>
  <si>
    <t>Schronisko pod Durbaszką - Durbaszka, 0,6 km</t>
  </si>
  <si>
    <t>4.10.2019</t>
  </si>
  <si>
    <t>Schronisko po Durbaszką - Jaworki, 2,6 km</t>
  </si>
  <si>
    <t>Sądecki Wehikuł</t>
  </si>
  <si>
    <t>Wyc. kl.1</t>
  </si>
  <si>
    <t>Powitanie Wiosny</t>
  </si>
  <si>
    <t>Zlot</t>
  </si>
  <si>
    <t>TRAMP</t>
  </si>
  <si>
    <t>Kopa - Kocioł Białego Jaru</t>
  </si>
  <si>
    <t>Spalona Strażnica - Słonecznik</t>
  </si>
  <si>
    <t>Pielgrzymy - Polana</t>
  </si>
  <si>
    <t>Karpacz Górny (Wang) -Karpacz-Biały Jar</t>
  </si>
  <si>
    <t xml:space="preserve">Kocioł Białego Jaru - Kopa </t>
  </si>
  <si>
    <t xml:space="preserve"> Śnieżka - Sowia Przełęcz</t>
  </si>
  <si>
    <t>Sowia Przełęcz - Prz. pod Śnieżką</t>
  </si>
  <si>
    <t>Prz. pod Śnieżką - Kopa</t>
  </si>
  <si>
    <t>Sowia Przełęcz - Schr. PTTK Przeł. Okraj</t>
  </si>
  <si>
    <t>Spalona Strażnica - Schr. PTTK Strzecha Akademicka</t>
  </si>
  <si>
    <t>Schr. PTTK Strzecha Akademicka - Schr. PTTK Samotnia</t>
  </si>
  <si>
    <t>Schr. PTTK Samotnia - Schr. PTTK Strzecha Akademicka</t>
  </si>
  <si>
    <t>Schr. PTTK Strzecha Akademicka - Kocioł Białego Jaru</t>
  </si>
  <si>
    <t>Schr. PTTK Przeł. Okraj - Sowia Przełęcz</t>
  </si>
  <si>
    <t>Polana - Schr. PTTK Samotnia</t>
  </si>
  <si>
    <t>Schr. PTTK Samotnia - Polana</t>
  </si>
  <si>
    <t xml:space="preserve">Schr. PTTK Strzecha Akademicka - Spalona Strażnica </t>
  </si>
  <si>
    <t>Polana - Karpacz Górny (Wang)</t>
  </si>
  <si>
    <t>Kocioł Białego Jaru - Schr. PTTK Strzecha Akademicka</t>
  </si>
  <si>
    <t>Słonecznik - Prz. Karkonoska Schr. PTTK Odrodzenie</t>
  </si>
  <si>
    <t>Kopa - Prz. pod Śnieżką Śląski Dom</t>
  </si>
  <si>
    <t>Prz. pod Śnieżką Śląski Dom - Spalona Strażnica</t>
  </si>
  <si>
    <t>Prz. pod Śnieżką Śląski Dom - Śnieżka</t>
  </si>
  <si>
    <t>Szpilówka - Iwkowa, 1 km</t>
  </si>
  <si>
    <t>BZ. 11</t>
  </si>
  <si>
    <t>Iwkowa - Szpilówka, 1 km, 120 m</t>
  </si>
  <si>
    <t>Bacówka Brzanka - Brzanka</t>
  </si>
  <si>
    <t>Brzanka - Bacówka Brzanka</t>
  </si>
  <si>
    <t>Jakub Wzorek</t>
  </si>
  <si>
    <t>1E</t>
  </si>
  <si>
    <t>Błażej Białas</t>
  </si>
  <si>
    <t>1N</t>
  </si>
  <si>
    <t>Jakub Falisiewicz</t>
  </si>
  <si>
    <t>Przemysław Górak</t>
  </si>
  <si>
    <t>Kamil Grabiec</t>
  </si>
  <si>
    <t xml:space="preserve">Kamil Gubernat </t>
  </si>
  <si>
    <t xml:space="preserve">Paweł Knapik </t>
  </si>
  <si>
    <t>Dawid Kwolek</t>
  </si>
  <si>
    <t xml:space="preserve">Kacper Zając </t>
  </si>
  <si>
    <t>Karolina Gawełczyk</t>
  </si>
  <si>
    <t>1T</t>
  </si>
  <si>
    <t>Jan Kiełbania</t>
  </si>
  <si>
    <t>Karolina Mitera</t>
  </si>
  <si>
    <t>Patrycja Słomka</t>
  </si>
  <si>
    <t xml:space="preserve">Sebastian Płachta   </t>
  </si>
  <si>
    <t>Kacper Barwacz</t>
  </si>
  <si>
    <t>1TF</t>
  </si>
  <si>
    <t>Sebastian Bieś</t>
  </si>
  <si>
    <t xml:space="preserve">Emilia Kardaś  </t>
  </si>
  <si>
    <t>Natalia Suda</t>
  </si>
  <si>
    <t>1TA</t>
  </si>
  <si>
    <t xml:space="preserve">Justyna Pytel </t>
  </si>
  <si>
    <t>TATRY + własne</t>
  </si>
  <si>
    <t>Dominik Szewczyk</t>
  </si>
  <si>
    <t>7.08.2019</t>
  </si>
  <si>
    <t>Polana Białczańska - Wodogrzmoty Mickieiwcza</t>
  </si>
  <si>
    <t>Wodogrzmoty mIckieiwcza - Schr. PTK w Roztoce</t>
  </si>
  <si>
    <t>T.01</t>
  </si>
  <si>
    <t>Wiktoria Sak</t>
  </si>
  <si>
    <t>3M</t>
  </si>
  <si>
    <t>Adrian Gadziała</t>
  </si>
  <si>
    <t>Piotr Dawid</t>
  </si>
  <si>
    <t>Jan Witek</t>
  </si>
  <si>
    <t>Kamil Grela</t>
  </si>
  <si>
    <t>Jakub Wach</t>
  </si>
  <si>
    <t>Wojciech Zawadzki</t>
  </si>
  <si>
    <t>Jakub Irytowski</t>
  </si>
  <si>
    <t>Kamil Rędzina</t>
  </si>
  <si>
    <t>4E</t>
  </si>
  <si>
    <t>BW.01</t>
  </si>
  <si>
    <t>Prz. Karkonoska Schr. PTTK Odrodzenie -  Pielgrzymy</t>
  </si>
  <si>
    <t>Bacówka Brzanka - Tuchów, 8,5 km</t>
  </si>
  <si>
    <t>pop -b.ks.</t>
  </si>
  <si>
    <t>2F</t>
  </si>
  <si>
    <t>12.11.2019</t>
  </si>
  <si>
    <t>30.11.2019</t>
  </si>
  <si>
    <t>brak</t>
  </si>
  <si>
    <t>Przeł.Wyżniańska - Bacówka Pod Małą Rawką 1,3 km, 66 m</t>
  </si>
  <si>
    <t>Bacówka Pod Małą Rawką - Przeł.Wyżniańska 1,3 km</t>
  </si>
  <si>
    <t>Wołosate - Prz. Siodło</t>
  </si>
  <si>
    <t>27.05.2019</t>
  </si>
  <si>
    <t>28.05.2019</t>
  </si>
  <si>
    <t>29.05.2019</t>
  </si>
  <si>
    <t>Runek - Schr. PTTK na Hali Łabowskiej</t>
  </si>
  <si>
    <t>Schr. PTTK na Hali Łabowskiej - Pisana Hala</t>
  </si>
  <si>
    <t>Pisana Hala - Schr. PTTK na Hali Łabowskiej</t>
  </si>
  <si>
    <t>Schr. PTTK na Hali Łabowskiej - Łomnica Zdrój</t>
  </si>
  <si>
    <t>br -b.ks.</t>
  </si>
</sst>
</file>

<file path=xl/styles.xml><?xml version="1.0" encoding="utf-8"?>
<styleSheet xmlns="http://schemas.openxmlformats.org/spreadsheetml/2006/main">
  <numFmts count="1">
    <numFmt numFmtId="164" formatCode="yyyy\-mm\-dd"/>
  </numFmts>
  <fonts count="26">
    <font>
      <sz val="10"/>
      <color rgb="FF000000"/>
      <name val="Arial"/>
    </font>
    <font>
      <sz val="11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trike/>
      <sz val="10"/>
      <color rgb="FF000000"/>
      <name val="Czcionka tekstu podstawowego"/>
    </font>
    <font>
      <i/>
      <sz val="10"/>
      <color rgb="FF000000"/>
      <name val="Times New Roman"/>
      <family val="1"/>
      <charset val="238"/>
    </font>
    <font>
      <sz val="10"/>
      <name val="Czcionka tekstu podstawowego"/>
    </font>
    <font>
      <b/>
      <sz val="10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0"/>
      <color rgb="FF00B05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46C0A"/>
        <bgColor rgb="FFE46C0A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3D69B"/>
        <bgColor rgb="FFC3D69B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rgb="FFFFC000"/>
      </patternFill>
    </fill>
    <fill>
      <gradientFill>
        <stop position="0">
          <color rgb="FF92D050"/>
        </stop>
        <stop position="1">
          <color theme="9" tint="-0.25098422193060094"/>
        </stop>
      </gradient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C3D69B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23" fillId="0" borderId="0"/>
  </cellStyleXfs>
  <cellXfs count="233">
    <xf numFmtId="0" fontId="0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1" fillId="0" borderId="0" xfId="0" applyFont="1" applyAlignment="1"/>
    <xf numFmtId="0" fontId="8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13" fillId="0" borderId="23" xfId="0" applyFont="1" applyBorder="1" applyAlignment="1"/>
    <xf numFmtId="0" fontId="6" fillId="0" borderId="23" xfId="0" applyFont="1" applyBorder="1" applyAlignment="1"/>
    <xf numFmtId="0" fontId="8" fillId="2" borderId="25" xfId="0" applyFont="1" applyFill="1" applyBorder="1" applyAlignment="1"/>
    <xf numFmtId="0" fontId="5" fillId="2" borderId="25" xfId="0" applyFont="1" applyFill="1" applyBorder="1" applyAlignment="1"/>
    <xf numFmtId="0" fontId="5" fillId="0" borderId="0" xfId="0" applyFont="1" applyAlignment="1">
      <alignment horizontal="center"/>
    </xf>
    <xf numFmtId="0" fontId="8" fillId="3" borderId="25" xfId="0" applyFont="1" applyFill="1" applyBorder="1" applyAlignment="1"/>
    <xf numFmtId="0" fontId="5" fillId="3" borderId="25" xfId="0" applyFont="1" applyFill="1" applyBorder="1" applyAlignment="1"/>
    <xf numFmtId="0" fontId="8" fillId="4" borderId="25" xfId="0" applyFont="1" applyFill="1" applyBorder="1" applyAlignment="1"/>
    <xf numFmtId="0" fontId="5" fillId="4" borderId="25" xfId="0" applyFont="1" applyFill="1" applyBorder="1" applyAlignment="1"/>
    <xf numFmtId="0" fontId="8" fillId="5" borderId="25" xfId="0" applyFont="1" applyFill="1" applyBorder="1" applyAlignment="1"/>
    <xf numFmtId="0" fontId="5" fillId="5" borderId="25" xfId="0" applyFont="1" applyFill="1" applyBorder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6" borderId="25" xfId="0" applyFont="1" applyFill="1" applyBorder="1" applyAlignment="1"/>
    <xf numFmtId="0" fontId="13" fillId="0" borderId="26" xfId="0" applyFont="1" applyBorder="1" applyAlignment="1"/>
    <xf numFmtId="0" fontId="5" fillId="0" borderId="25" xfId="0" applyFont="1" applyBorder="1" applyAlignment="1"/>
    <xf numFmtId="0" fontId="13" fillId="0" borderId="0" xfId="0" applyFont="1" applyAlignment="1"/>
    <xf numFmtId="0" fontId="17" fillId="0" borderId="1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5" fillId="0" borderId="2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 applyAlignment="1"/>
    <xf numFmtId="0" fontId="15" fillId="0" borderId="1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 applyAlignment="1"/>
    <xf numFmtId="0" fontId="15" fillId="0" borderId="28" xfId="0" applyNumberFormat="1" applyFont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24" fillId="0" borderId="27" xfId="0" applyFont="1" applyBorder="1" applyAlignment="1"/>
    <xf numFmtId="0" fontId="24" fillId="0" borderId="27" xfId="0" applyFont="1" applyBorder="1" applyAlignment="1">
      <alignment horizontal="right"/>
    </xf>
    <xf numFmtId="0" fontId="2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8" borderId="28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4" fillId="8" borderId="28" xfId="0" applyFont="1" applyFill="1" applyBorder="1" applyAlignment="1">
      <alignment horizontal="right" vertical="center"/>
    </xf>
    <xf numFmtId="0" fontId="0" fillId="0" borderId="28" xfId="0" applyFont="1" applyBorder="1" applyAlignment="1"/>
    <xf numFmtId="0" fontId="24" fillId="0" borderId="27" xfId="0" applyFont="1" applyBorder="1" applyAlignment="1">
      <alignment vertical="center"/>
    </xf>
    <xf numFmtId="0" fontId="4" fillId="8" borderId="28" xfId="0" applyFont="1" applyFill="1" applyBorder="1" applyAlignment="1">
      <alignment horizontal="center" vertical="center"/>
    </xf>
    <xf numFmtId="0" fontId="21" fillId="0" borderId="0" xfId="0" applyFont="1" applyAlignment="1"/>
    <xf numFmtId="164" fontId="1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/>
    <xf numFmtId="0" fontId="4" fillId="8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/>
    </xf>
    <xf numFmtId="0" fontId="4" fillId="0" borderId="0" xfId="0" applyFont="1" applyAlignment="1"/>
    <xf numFmtId="0" fontId="15" fillId="0" borderId="28" xfId="0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8" fillId="0" borderId="3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wrapText="1"/>
    </xf>
    <xf numFmtId="0" fontId="9" fillId="0" borderId="36" xfId="0" applyFont="1" applyBorder="1" applyAlignment="1">
      <alignment horizontal="center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0" fontId="5" fillId="9" borderId="25" xfId="0" applyFont="1" applyFill="1" applyBorder="1" applyAlignment="1"/>
    <xf numFmtId="0" fontId="2" fillId="0" borderId="24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6" fillId="0" borderId="22" xfId="0" applyFont="1" applyBorder="1" applyAlignment="1"/>
    <xf numFmtId="0" fontId="2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3" fillId="0" borderId="22" xfId="0" applyFont="1" applyBorder="1" applyAlignment="1"/>
    <xf numFmtId="0" fontId="12" fillId="0" borderId="4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8" fillId="10" borderId="25" xfId="0" applyFont="1" applyFill="1" applyBorder="1" applyAlignment="1"/>
    <xf numFmtId="0" fontId="5" fillId="10" borderId="25" xfId="0" applyFont="1" applyFill="1" applyBorder="1" applyAlignment="1"/>
    <xf numFmtId="0" fontId="5" fillId="0" borderId="0" xfId="0" applyFont="1" applyBorder="1" applyAlignment="1"/>
    <xf numFmtId="0" fontId="7" fillId="0" borderId="44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5" fillId="0" borderId="49" xfId="0" applyFont="1" applyBorder="1" applyAlignment="1"/>
    <xf numFmtId="0" fontId="5" fillId="0" borderId="50" xfId="0" applyFont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5" fillId="0" borderId="48" xfId="0" applyFont="1" applyBorder="1" applyAlignment="1">
      <alignment horizontal="center"/>
    </xf>
    <xf numFmtId="0" fontId="25" fillId="0" borderId="32" xfId="0" applyFont="1" applyBorder="1" applyAlignment="1"/>
    <xf numFmtId="0" fontId="25" fillId="0" borderId="28" xfId="0" applyFont="1" applyBorder="1" applyAlignment="1"/>
    <xf numFmtId="0" fontId="25" fillId="0" borderId="28" xfId="0" applyFont="1" applyBorder="1" applyAlignment="1">
      <alignment horizontal="left" vertical="center"/>
    </xf>
    <xf numFmtId="0" fontId="8" fillId="0" borderId="4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39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21" xfId="0" applyFont="1" applyBorder="1" applyAlignment="1"/>
    <xf numFmtId="0" fontId="13" fillId="7" borderId="26" xfId="0" applyFont="1" applyFill="1" applyBorder="1" applyAlignment="1"/>
    <xf numFmtId="0" fontId="5" fillId="7" borderId="26" xfId="0" applyFont="1" applyFill="1" applyBorder="1" applyAlignment="1"/>
    <xf numFmtId="0" fontId="13" fillId="11" borderId="55" xfId="0" applyFont="1" applyFill="1" applyBorder="1" applyAlignment="1"/>
    <xf numFmtId="0" fontId="5" fillId="12" borderId="25" xfId="0" applyFont="1" applyFill="1" applyBorder="1" applyAlignment="1"/>
    <xf numFmtId="0" fontId="6" fillId="0" borderId="56" xfId="0" applyFont="1" applyBorder="1" applyAlignment="1"/>
    <xf numFmtId="0" fontId="8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57" xfId="0" applyFont="1" applyBorder="1" applyAlignment="1">
      <alignment horizontal="center" wrapText="1"/>
    </xf>
    <xf numFmtId="0" fontId="10" fillId="0" borderId="4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3" fillId="0" borderId="12" xfId="0" applyFont="1" applyBorder="1"/>
    <xf numFmtId="0" fontId="2" fillId="0" borderId="7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1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0" fontId="1" fillId="8" borderId="1" xfId="0" applyFont="1" applyFill="1" applyBorder="1" applyAlignment="1">
      <alignment horizontal="center" vertical="center" wrapText="1"/>
    </xf>
    <xf numFmtId="0" fontId="3" fillId="8" borderId="15" xfId="0" applyFont="1" applyFill="1" applyBorder="1"/>
    <xf numFmtId="0" fontId="15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1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6" tint="-0.24994659260841701"/>
      </font>
    </dxf>
    <dxf>
      <font>
        <b/>
        <i val="0"/>
        <color theme="9" tint="-0.499984740745262"/>
      </font>
    </dxf>
    <dxf>
      <font>
        <b/>
        <i val="0"/>
        <color theme="0" tint="-0.499984740745262"/>
      </font>
    </dxf>
    <dxf>
      <font>
        <b/>
        <i val="0"/>
        <color rgb="FFFFC000"/>
      </font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C3D69B"/>
          <bgColor rgb="FFC3D69B"/>
        </patternFill>
      </fill>
    </dxf>
    <dxf>
      <fill>
        <gradientFill>
          <stop position="0">
            <color rgb="FF92D050"/>
          </stop>
          <stop position="1">
            <color theme="9" tint="-0.25098422193060094"/>
          </stop>
        </gradient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016"/>
  <sheetViews>
    <sheetView tabSelected="1" zoomScaleNormal="100" workbookViewId="0">
      <selection activeCell="T69" sqref="T69"/>
    </sheetView>
  </sheetViews>
  <sheetFormatPr defaultColWidth="14.42578125" defaultRowHeight="15" customHeight="1"/>
  <cols>
    <col min="1" max="1" width="4.42578125" customWidth="1"/>
    <col min="2" max="2" width="19" customWidth="1"/>
    <col min="3" max="3" width="9.28515625" customWidth="1"/>
    <col min="4" max="4" width="6.140625" customWidth="1"/>
    <col min="5" max="7" width="8.5703125" customWidth="1"/>
    <col min="8" max="8" width="6" customWidth="1"/>
    <col min="9" max="9" width="7.85546875" customWidth="1"/>
    <col min="10" max="10" width="7.140625" customWidth="1"/>
    <col min="11" max="11" width="8" customWidth="1"/>
    <col min="12" max="12" width="6.7109375" customWidth="1"/>
    <col min="13" max="13" width="6" customWidth="1"/>
    <col min="14" max="14" width="5.7109375" customWidth="1"/>
    <col min="15" max="16" width="8.7109375" customWidth="1"/>
    <col min="17" max="17" width="5.5703125" customWidth="1"/>
    <col min="18" max="21" width="4.140625" customWidth="1"/>
    <col min="22" max="25" width="9.140625" customWidth="1"/>
    <col min="26" max="45" width="8.7109375" customWidth="1"/>
  </cols>
  <sheetData>
    <row r="1" spans="1:44" ht="25.5" customHeight="1" thickBot="1">
      <c r="A1" s="223" t="s">
        <v>74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2"/>
      <c r="R1" s="213" t="s">
        <v>5</v>
      </c>
      <c r="S1" s="213" t="s">
        <v>6</v>
      </c>
      <c r="T1" s="216" t="s">
        <v>8</v>
      </c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5" customHeight="1" thickBot="1">
      <c r="A2" s="217" t="s">
        <v>12</v>
      </c>
      <c r="B2" s="217" t="s">
        <v>13</v>
      </c>
      <c r="C2" s="217" t="s">
        <v>14</v>
      </c>
      <c r="D2" s="67"/>
      <c r="E2" s="218" t="s">
        <v>75</v>
      </c>
      <c r="F2" s="219"/>
      <c r="G2" s="219"/>
      <c r="H2" s="219"/>
      <c r="I2" s="219"/>
      <c r="J2" s="219"/>
      <c r="K2" s="219"/>
      <c r="L2" s="220" t="s">
        <v>76</v>
      </c>
      <c r="M2" s="217" t="s">
        <v>15</v>
      </c>
      <c r="N2" s="217" t="s">
        <v>16</v>
      </c>
      <c r="O2" s="221" t="s">
        <v>17</v>
      </c>
      <c r="P2" s="222"/>
      <c r="Q2" s="217" t="s">
        <v>18</v>
      </c>
      <c r="R2" s="214"/>
      <c r="S2" s="214"/>
      <c r="T2" s="214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41.25" customHeight="1" thickBot="1">
      <c r="A3" s="215"/>
      <c r="B3" s="215"/>
      <c r="C3" s="215"/>
      <c r="D3" s="93" t="s">
        <v>129</v>
      </c>
      <c r="E3" s="4" t="s">
        <v>128</v>
      </c>
      <c r="F3" s="5" t="s">
        <v>126</v>
      </c>
      <c r="G3" s="194" t="s">
        <v>183</v>
      </c>
      <c r="H3" s="5" t="s">
        <v>19</v>
      </c>
      <c r="I3" s="5" t="s">
        <v>130</v>
      </c>
      <c r="J3" s="5" t="s">
        <v>127</v>
      </c>
      <c r="K3" s="62" t="s">
        <v>86</v>
      </c>
      <c r="L3" s="215"/>
      <c r="M3" s="215"/>
      <c r="N3" s="215"/>
      <c r="O3" s="6" t="s">
        <v>20</v>
      </c>
      <c r="P3" s="4" t="s">
        <v>21</v>
      </c>
      <c r="Q3" s="215"/>
      <c r="R3" s="215"/>
      <c r="S3" s="215"/>
      <c r="T3" s="215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3.5" customHeight="1" thickBot="1">
      <c r="A4" s="4">
        <v>1</v>
      </c>
      <c r="B4" s="111" t="s">
        <v>159</v>
      </c>
      <c r="C4" s="107" t="s">
        <v>160</v>
      </c>
      <c r="D4" s="8"/>
      <c r="E4" s="8"/>
      <c r="F4" s="8"/>
      <c r="G4" s="193"/>
      <c r="H4" s="8"/>
      <c r="I4" s="8"/>
      <c r="J4" s="8">
        <v>3</v>
      </c>
      <c r="K4" s="63"/>
      <c r="L4" s="63"/>
      <c r="M4" s="9">
        <f t="shared" ref="M4:M61" si="0">SUM(D4:L4)</f>
        <v>3</v>
      </c>
      <c r="N4" s="10"/>
      <c r="O4" s="14"/>
      <c r="P4" s="8" t="str">
        <f t="shared" ref="P4:P61" si="1">IF(AND(M4&gt;=60,M4&lt;180,O4="",N4="brak"),"pop -b.ks.",IF(AND(M4&gt;=60,M4&lt;180,O4="",N4="x"),"pop",IF(AND(M4&gt;=180,O4=""),"pop+br",IF(AND(M4&gt;=120,O4="pop",N4="brak"),"br -b.ks.",IF(AND(M4&gt;=120,O4="pop"),"br",IF(AND(M4&gt;=360,O4="br"),"sr",IF(AND(M4&gt;=720,O4="sr"),"zł",IF(AND(M4&gt;=120,O4="zł"),"za wytrw.",""))))))))</f>
        <v/>
      </c>
      <c r="Q4" s="12">
        <f>IF(P5="",M5,IF(AND(M5&gt;180,P5="pop+br"),M5-180,IF(AND(M5&gt;120,P5="br"),M5-120,IF(AND(M5&gt;60,P5="pop"),M5-60,IF(AND(M5&gt;360,P5="sr"),M5-360,"")))))</f>
        <v>3</v>
      </c>
      <c r="R4" s="12"/>
      <c r="S4" s="12"/>
      <c r="T4" s="13">
        <f>COUNT(D4:K4,R4:S4)</f>
        <v>1</v>
      </c>
      <c r="U4" s="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thickBot="1">
      <c r="A5" s="4">
        <v>2</v>
      </c>
      <c r="B5" s="112" t="s">
        <v>161</v>
      </c>
      <c r="C5" s="108" t="s">
        <v>162</v>
      </c>
      <c r="D5" s="8"/>
      <c r="E5" s="8"/>
      <c r="F5" s="8"/>
      <c r="G5" s="193"/>
      <c r="H5" s="8"/>
      <c r="I5" s="8"/>
      <c r="J5" s="8">
        <v>3</v>
      </c>
      <c r="K5" s="63"/>
      <c r="L5" s="63"/>
      <c r="M5" s="9">
        <f t="shared" si="0"/>
        <v>3</v>
      </c>
      <c r="N5" s="10"/>
      <c r="O5" s="14"/>
      <c r="P5" s="8" t="str">
        <f t="shared" si="1"/>
        <v/>
      </c>
      <c r="Q5" s="12">
        <f>IF(P6="",M6,IF(AND(M6&gt;180,P6="pop+br"),M6-180,IF(AND(M6&gt;120,P6="br"),M6-120,IF(AND(M6&gt;60,P6="pop"),M6-60,IF(AND(M6&gt;360,P6="sr"),M6-360,"")))))</f>
        <v>3</v>
      </c>
      <c r="R5" s="12"/>
      <c r="S5" s="12"/>
      <c r="T5" s="13">
        <f t="shared" ref="T5:T61" si="2">COUNT(D5:K5,R5:S5)</f>
        <v>1</v>
      </c>
      <c r="U5" s="2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3.5" customHeight="1" thickBot="1">
      <c r="A6" s="4">
        <v>3</v>
      </c>
      <c r="B6" s="112" t="s">
        <v>163</v>
      </c>
      <c r="C6" s="108" t="s">
        <v>162</v>
      </c>
      <c r="D6" s="8"/>
      <c r="E6" s="8"/>
      <c r="F6" s="8"/>
      <c r="G6" s="193"/>
      <c r="H6" s="8"/>
      <c r="I6" s="8"/>
      <c r="J6" s="8">
        <v>3</v>
      </c>
      <c r="K6" s="63"/>
      <c r="L6" s="63"/>
      <c r="M6" s="9">
        <f t="shared" si="0"/>
        <v>3</v>
      </c>
      <c r="N6" s="10"/>
      <c r="O6" s="14"/>
      <c r="P6" s="8" t="str">
        <f t="shared" si="1"/>
        <v/>
      </c>
      <c r="Q6" s="12">
        <f t="shared" ref="Q6:Q23" si="3">IF(P6="",M6,IF(AND(M6&gt;180,P6="pop+br"),M6-180,IF(AND(M6&gt;120,P6="br"),M6-120,IF(AND(M6&gt;60,P6="pop"),M6-60,IF(AND(M6&gt;360,P6="sr"),M6-360,"")))))</f>
        <v>3</v>
      </c>
      <c r="R6" s="12"/>
      <c r="S6" s="12"/>
      <c r="T6" s="13">
        <f t="shared" si="2"/>
        <v>1</v>
      </c>
      <c r="U6" s="2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3.5" customHeight="1" thickBot="1">
      <c r="A7" s="4">
        <v>4</v>
      </c>
      <c r="B7" s="112" t="s">
        <v>164</v>
      </c>
      <c r="C7" s="108" t="s">
        <v>162</v>
      </c>
      <c r="D7" s="8"/>
      <c r="E7" s="8"/>
      <c r="F7" s="8"/>
      <c r="G7" s="193"/>
      <c r="H7" s="8"/>
      <c r="I7" s="8"/>
      <c r="J7" s="8">
        <v>3</v>
      </c>
      <c r="K7" s="63"/>
      <c r="L7" s="63"/>
      <c r="M7" s="9">
        <f t="shared" si="0"/>
        <v>3</v>
      </c>
      <c r="N7" s="10"/>
      <c r="O7" s="14"/>
      <c r="P7" s="8" t="str">
        <f t="shared" si="1"/>
        <v/>
      </c>
      <c r="Q7" s="12">
        <f t="shared" si="3"/>
        <v>3</v>
      </c>
      <c r="R7" s="12"/>
      <c r="S7" s="12"/>
      <c r="T7" s="13">
        <f t="shared" si="2"/>
        <v>1</v>
      </c>
      <c r="U7" s="2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3.5" customHeight="1" thickBot="1">
      <c r="A8" s="4">
        <v>5</v>
      </c>
      <c r="B8" s="112" t="s">
        <v>165</v>
      </c>
      <c r="C8" s="108" t="s">
        <v>162</v>
      </c>
      <c r="D8" s="8"/>
      <c r="E8" s="8"/>
      <c r="F8" s="8"/>
      <c r="G8" s="193"/>
      <c r="H8" s="8"/>
      <c r="I8" s="8"/>
      <c r="J8" s="8">
        <v>3</v>
      </c>
      <c r="K8" s="63"/>
      <c r="L8" s="63"/>
      <c r="M8" s="9">
        <f t="shared" si="0"/>
        <v>3</v>
      </c>
      <c r="N8" s="10"/>
      <c r="O8" s="14"/>
      <c r="P8" s="8" t="str">
        <f t="shared" si="1"/>
        <v/>
      </c>
      <c r="Q8" s="12">
        <f t="shared" si="3"/>
        <v>3</v>
      </c>
      <c r="R8" s="12"/>
      <c r="S8" s="12"/>
      <c r="T8" s="13">
        <f t="shared" si="2"/>
        <v>1</v>
      </c>
      <c r="U8" s="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3.5" customHeight="1" thickBot="1">
      <c r="A9" s="4">
        <v>6</v>
      </c>
      <c r="B9" s="112" t="s">
        <v>166</v>
      </c>
      <c r="C9" s="108" t="s">
        <v>162</v>
      </c>
      <c r="D9" s="8"/>
      <c r="E9" s="8"/>
      <c r="F9" s="8"/>
      <c r="G9" s="193"/>
      <c r="H9" s="8"/>
      <c r="I9" s="8"/>
      <c r="J9" s="8">
        <v>3</v>
      </c>
      <c r="K9" s="63">
        <v>11</v>
      </c>
      <c r="L9" s="63"/>
      <c r="M9" s="9">
        <f t="shared" si="0"/>
        <v>14</v>
      </c>
      <c r="N9" s="10"/>
      <c r="O9" s="14"/>
      <c r="P9" s="8" t="str">
        <f t="shared" si="1"/>
        <v/>
      </c>
      <c r="Q9" s="12">
        <f t="shared" si="3"/>
        <v>14</v>
      </c>
      <c r="R9" s="12"/>
      <c r="S9" s="12"/>
      <c r="T9" s="13">
        <f t="shared" si="2"/>
        <v>2</v>
      </c>
      <c r="U9" s="2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thickBot="1">
      <c r="A10" s="4">
        <v>7</v>
      </c>
      <c r="B10" s="112" t="s">
        <v>167</v>
      </c>
      <c r="C10" s="108" t="s">
        <v>162</v>
      </c>
      <c r="D10" s="8"/>
      <c r="E10" s="8"/>
      <c r="F10" s="8"/>
      <c r="G10" s="193"/>
      <c r="H10" s="8"/>
      <c r="I10" s="8"/>
      <c r="J10" s="8">
        <v>3</v>
      </c>
      <c r="K10" s="63"/>
      <c r="L10" s="63"/>
      <c r="M10" s="9">
        <f t="shared" si="0"/>
        <v>3</v>
      </c>
      <c r="N10" s="10"/>
      <c r="O10" s="14"/>
      <c r="P10" s="8" t="str">
        <f t="shared" si="1"/>
        <v/>
      </c>
      <c r="Q10" s="12">
        <f t="shared" si="3"/>
        <v>3</v>
      </c>
      <c r="R10" s="12"/>
      <c r="S10" s="12"/>
      <c r="T10" s="13">
        <f t="shared" si="2"/>
        <v>1</v>
      </c>
      <c r="U10" s="2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3.5" customHeight="1" thickBot="1">
      <c r="A11" s="4">
        <v>8</v>
      </c>
      <c r="B11" s="112" t="s">
        <v>168</v>
      </c>
      <c r="C11" s="108" t="s">
        <v>162</v>
      </c>
      <c r="D11" s="8"/>
      <c r="E11" s="8"/>
      <c r="F11" s="8"/>
      <c r="G11" s="193"/>
      <c r="H11" s="8"/>
      <c r="I11" s="8"/>
      <c r="J11" s="8">
        <v>3</v>
      </c>
      <c r="K11" s="63"/>
      <c r="L11" s="63"/>
      <c r="M11" s="9">
        <f t="shared" si="0"/>
        <v>3</v>
      </c>
      <c r="N11" s="10"/>
      <c r="O11" s="14"/>
      <c r="P11" s="8" t="str">
        <f t="shared" si="1"/>
        <v/>
      </c>
      <c r="Q11" s="12">
        <f t="shared" si="3"/>
        <v>3</v>
      </c>
      <c r="R11" s="12"/>
      <c r="S11" s="12"/>
      <c r="T11" s="13">
        <f t="shared" si="2"/>
        <v>1</v>
      </c>
      <c r="U11" s="2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3.5" customHeight="1" thickBot="1">
      <c r="A12" s="4">
        <v>9</v>
      </c>
      <c r="B12" s="112" t="s">
        <v>169</v>
      </c>
      <c r="C12" s="108" t="s">
        <v>162</v>
      </c>
      <c r="D12" s="8"/>
      <c r="E12" s="8"/>
      <c r="F12" s="8"/>
      <c r="G12" s="193"/>
      <c r="H12" s="8"/>
      <c r="I12" s="8"/>
      <c r="J12" s="8">
        <v>3</v>
      </c>
      <c r="K12" s="63"/>
      <c r="L12" s="63"/>
      <c r="M12" s="9">
        <f t="shared" si="0"/>
        <v>3</v>
      </c>
      <c r="N12" s="10"/>
      <c r="O12" s="14"/>
      <c r="P12" s="8" t="str">
        <f t="shared" si="1"/>
        <v/>
      </c>
      <c r="Q12" s="12">
        <f t="shared" si="3"/>
        <v>3</v>
      </c>
      <c r="R12" s="12"/>
      <c r="S12" s="12"/>
      <c r="T12" s="13">
        <f t="shared" si="2"/>
        <v>1</v>
      </c>
      <c r="U12" s="2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3.5" customHeight="1" thickBot="1">
      <c r="A13" s="4">
        <v>10</v>
      </c>
      <c r="B13" s="112" t="s">
        <v>170</v>
      </c>
      <c r="C13" s="108" t="s">
        <v>171</v>
      </c>
      <c r="D13" s="8"/>
      <c r="E13" s="8"/>
      <c r="F13" s="8"/>
      <c r="G13" s="193"/>
      <c r="H13" s="8"/>
      <c r="I13" s="8"/>
      <c r="J13" s="8">
        <v>3</v>
      </c>
      <c r="K13" s="63"/>
      <c r="L13" s="63"/>
      <c r="M13" s="9">
        <f t="shared" si="0"/>
        <v>3</v>
      </c>
      <c r="N13" s="10"/>
      <c r="O13" s="14"/>
      <c r="P13" s="8" t="str">
        <f t="shared" si="1"/>
        <v/>
      </c>
      <c r="Q13" s="12">
        <f t="shared" si="3"/>
        <v>3</v>
      </c>
      <c r="R13" s="12"/>
      <c r="S13" s="12"/>
      <c r="T13" s="13">
        <f t="shared" si="2"/>
        <v>1</v>
      </c>
      <c r="U13" s="2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3.5" customHeight="1" thickBot="1">
      <c r="A14" s="4">
        <v>11</v>
      </c>
      <c r="B14" s="112" t="s">
        <v>172</v>
      </c>
      <c r="C14" s="108" t="s">
        <v>171</v>
      </c>
      <c r="D14" s="8"/>
      <c r="E14" s="8"/>
      <c r="F14" s="8"/>
      <c r="G14" s="193"/>
      <c r="H14" s="8"/>
      <c r="I14" s="8"/>
      <c r="J14" s="8">
        <v>3</v>
      </c>
      <c r="K14" s="63"/>
      <c r="L14" s="63"/>
      <c r="M14" s="9">
        <f t="shared" si="0"/>
        <v>3</v>
      </c>
      <c r="N14" s="10"/>
      <c r="O14" s="14"/>
      <c r="P14" s="8" t="str">
        <f t="shared" si="1"/>
        <v/>
      </c>
      <c r="Q14" s="12">
        <f t="shared" si="3"/>
        <v>3</v>
      </c>
      <c r="R14" s="12"/>
      <c r="S14" s="12"/>
      <c r="T14" s="13">
        <f t="shared" si="2"/>
        <v>1</v>
      </c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3.5" customHeight="1" thickBot="1">
      <c r="A15" s="4">
        <v>12</v>
      </c>
      <c r="B15" s="112" t="s">
        <v>173</v>
      </c>
      <c r="C15" s="108" t="s">
        <v>171</v>
      </c>
      <c r="D15" s="8"/>
      <c r="E15" s="8"/>
      <c r="F15" s="8"/>
      <c r="G15" s="193"/>
      <c r="H15" s="8"/>
      <c r="I15" s="8"/>
      <c r="J15" s="8">
        <v>3</v>
      </c>
      <c r="K15" s="63">
        <v>11</v>
      </c>
      <c r="L15" s="63"/>
      <c r="M15" s="9">
        <f t="shared" si="0"/>
        <v>14</v>
      </c>
      <c r="N15" s="10"/>
      <c r="O15" s="14"/>
      <c r="P15" s="8" t="str">
        <f t="shared" si="1"/>
        <v/>
      </c>
      <c r="Q15" s="12">
        <f t="shared" si="3"/>
        <v>14</v>
      </c>
      <c r="R15" s="12"/>
      <c r="S15" s="12"/>
      <c r="T15" s="13">
        <f t="shared" si="2"/>
        <v>2</v>
      </c>
      <c r="U15" s="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3.5" customHeight="1" thickBot="1">
      <c r="A16" s="4">
        <v>13</v>
      </c>
      <c r="B16" s="112" t="s">
        <v>174</v>
      </c>
      <c r="C16" s="108" t="s">
        <v>171</v>
      </c>
      <c r="D16" s="8"/>
      <c r="E16" s="8"/>
      <c r="F16" s="8"/>
      <c r="G16" s="193"/>
      <c r="H16" s="8"/>
      <c r="I16" s="8"/>
      <c r="J16" s="8">
        <v>3</v>
      </c>
      <c r="K16" s="63">
        <v>11</v>
      </c>
      <c r="L16" s="63"/>
      <c r="M16" s="9">
        <f t="shared" si="0"/>
        <v>14</v>
      </c>
      <c r="N16" s="10"/>
      <c r="O16" s="14"/>
      <c r="P16" s="8" t="str">
        <f t="shared" si="1"/>
        <v/>
      </c>
      <c r="Q16" s="12">
        <f t="shared" si="3"/>
        <v>14</v>
      </c>
      <c r="R16" s="12"/>
      <c r="S16" s="12"/>
      <c r="T16" s="13">
        <f t="shared" si="2"/>
        <v>2</v>
      </c>
      <c r="U16" s="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3.5" customHeight="1" thickBot="1">
      <c r="A17" s="4">
        <v>14</v>
      </c>
      <c r="B17" s="112" t="s">
        <v>175</v>
      </c>
      <c r="C17" s="108" t="s">
        <v>171</v>
      </c>
      <c r="D17" s="8"/>
      <c r="E17" s="8"/>
      <c r="F17" s="8"/>
      <c r="G17" s="193"/>
      <c r="H17" s="8"/>
      <c r="I17" s="8"/>
      <c r="J17" s="8">
        <v>3</v>
      </c>
      <c r="K17" s="63"/>
      <c r="L17" s="63"/>
      <c r="M17" s="9">
        <f t="shared" si="0"/>
        <v>3</v>
      </c>
      <c r="N17" s="10"/>
      <c r="O17" s="14"/>
      <c r="P17" s="8" t="str">
        <f t="shared" si="1"/>
        <v/>
      </c>
      <c r="Q17" s="12">
        <f t="shared" si="3"/>
        <v>3</v>
      </c>
      <c r="R17" s="12"/>
      <c r="S17" s="12"/>
      <c r="T17" s="13">
        <f t="shared" si="2"/>
        <v>1</v>
      </c>
      <c r="U17" s="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3.5" customHeight="1" thickBot="1">
      <c r="A18" s="4">
        <v>15</v>
      </c>
      <c r="B18" s="112" t="s">
        <v>180</v>
      </c>
      <c r="C18" s="108" t="s">
        <v>181</v>
      </c>
      <c r="D18" s="8"/>
      <c r="E18" s="8"/>
      <c r="F18" s="8"/>
      <c r="G18" s="193"/>
      <c r="H18" s="8"/>
      <c r="I18" s="8"/>
      <c r="J18" s="8">
        <v>3</v>
      </c>
      <c r="K18" s="63"/>
      <c r="L18" s="63"/>
      <c r="M18" s="9">
        <f t="shared" si="0"/>
        <v>3</v>
      </c>
      <c r="N18" s="10"/>
      <c r="O18" s="14"/>
      <c r="P18" s="8" t="str">
        <f t="shared" si="1"/>
        <v/>
      </c>
      <c r="Q18" s="12">
        <f>IF(P18="",M18,IF(AND(M18&gt;180,P18="pop+br"),M18-180,IF(AND(M18&gt;120,P18="br"),M18-120,IF(AND(M18&gt;60,P18="pop"),M18-60,IF(AND(M18&gt;360,P18="sr"),M18-360,"")))))</f>
        <v>3</v>
      </c>
      <c r="R18" s="12"/>
      <c r="S18" s="12"/>
      <c r="T18" s="13">
        <f t="shared" si="2"/>
        <v>1</v>
      </c>
      <c r="U18" s="2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3.5" customHeight="1" thickBot="1">
      <c r="A19" s="4">
        <v>16</v>
      </c>
      <c r="B19" s="112" t="s">
        <v>176</v>
      </c>
      <c r="C19" s="108" t="s">
        <v>177</v>
      </c>
      <c r="D19" s="8"/>
      <c r="E19" s="8"/>
      <c r="F19" s="8"/>
      <c r="G19" s="193"/>
      <c r="H19" s="8"/>
      <c r="I19" s="8"/>
      <c r="J19" s="8">
        <v>3</v>
      </c>
      <c r="K19" s="63"/>
      <c r="L19" s="63"/>
      <c r="M19" s="9">
        <f t="shared" si="0"/>
        <v>3</v>
      </c>
      <c r="N19" s="10"/>
      <c r="O19" s="14"/>
      <c r="P19" s="8" t="str">
        <f t="shared" si="1"/>
        <v/>
      </c>
      <c r="Q19" s="12">
        <f t="shared" si="3"/>
        <v>3</v>
      </c>
      <c r="R19" s="12"/>
      <c r="S19" s="12"/>
      <c r="T19" s="13">
        <f t="shared" si="2"/>
        <v>1</v>
      </c>
      <c r="U19" s="2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3.5" customHeight="1" thickBot="1">
      <c r="A20" s="4">
        <v>17</v>
      </c>
      <c r="B20" s="112" t="s">
        <v>178</v>
      </c>
      <c r="C20" s="108" t="s">
        <v>177</v>
      </c>
      <c r="D20" s="8"/>
      <c r="E20" s="8"/>
      <c r="F20" s="8"/>
      <c r="G20" s="193"/>
      <c r="H20" s="8"/>
      <c r="I20" s="8"/>
      <c r="J20" s="8">
        <v>3</v>
      </c>
      <c r="K20" s="63"/>
      <c r="L20" s="63"/>
      <c r="M20" s="9">
        <f t="shared" si="0"/>
        <v>3</v>
      </c>
      <c r="N20" s="10"/>
      <c r="O20" s="14"/>
      <c r="P20" s="8" t="str">
        <f t="shared" si="1"/>
        <v/>
      </c>
      <c r="Q20" s="12">
        <f t="shared" si="3"/>
        <v>3</v>
      </c>
      <c r="R20" s="12"/>
      <c r="S20" s="12"/>
      <c r="T20" s="13">
        <f t="shared" si="2"/>
        <v>1</v>
      </c>
      <c r="U20" s="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3.5" customHeight="1" thickBot="1">
      <c r="A21" s="4">
        <v>18</v>
      </c>
      <c r="B21" s="112" t="s">
        <v>179</v>
      </c>
      <c r="C21" s="108" t="s">
        <v>177</v>
      </c>
      <c r="D21" s="8"/>
      <c r="E21" s="8"/>
      <c r="F21" s="8"/>
      <c r="G21" s="193"/>
      <c r="H21" s="8"/>
      <c r="I21" s="8"/>
      <c r="J21" s="8">
        <v>3</v>
      </c>
      <c r="K21" s="63"/>
      <c r="L21" s="63"/>
      <c r="M21" s="9">
        <f t="shared" si="0"/>
        <v>3</v>
      </c>
      <c r="N21" s="10"/>
      <c r="O21" s="14"/>
      <c r="P21" s="8" t="str">
        <f t="shared" si="1"/>
        <v/>
      </c>
      <c r="Q21" s="12">
        <f t="shared" si="3"/>
        <v>3</v>
      </c>
      <c r="R21" s="12"/>
      <c r="S21" s="12"/>
      <c r="T21" s="13">
        <f t="shared" si="2"/>
        <v>1</v>
      </c>
      <c r="U21" s="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3.5" customHeight="1" thickBot="1">
      <c r="A22" s="4">
        <v>19</v>
      </c>
      <c r="B22" s="112" t="s">
        <v>182</v>
      </c>
      <c r="C22" s="108" t="s">
        <v>73</v>
      </c>
      <c r="D22" s="8"/>
      <c r="E22" s="8"/>
      <c r="F22" s="8"/>
      <c r="G22" s="193"/>
      <c r="H22" s="8"/>
      <c r="I22" s="8"/>
      <c r="J22" s="8">
        <v>3</v>
      </c>
      <c r="K22" s="63"/>
      <c r="L22" s="63"/>
      <c r="M22" s="9">
        <f t="shared" si="0"/>
        <v>3</v>
      </c>
      <c r="N22" s="10"/>
      <c r="O22" s="14"/>
      <c r="P22" s="8" t="str">
        <f t="shared" si="1"/>
        <v/>
      </c>
      <c r="Q22" s="12">
        <f t="shared" si="3"/>
        <v>3</v>
      </c>
      <c r="R22" s="12"/>
      <c r="S22" s="12"/>
      <c r="T22" s="13">
        <f t="shared" si="2"/>
        <v>1</v>
      </c>
      <c r="U22" s="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3.5" customHeight="1" thickBot="1">
      <c r="A23" s="4">
        <v>20</v>
      </c>
      <c r="B23" s="113" t="s">
        <v>72</v>
      </c>
      <c r="C23" s="5" t="s">
        <v>73</v>
      </c>
      <c r="D23" s="8"/>
      <c r="E23" s="8"/>
      <c r="F23" s="8"/>
      <c r="G23" s="193"/>
      <c r="H23" s="8">
        <v>36</v>
      </c>
      <c r="I23" s="8"/>
      <c r="J23" s="8">
        <v>3</v>
      </c>
      <c r="K23" s="63">
        <v>11</v>
      </c>
      <c r="L23" s="63"/>
      <c r="M23" s="9">
        <f t="shared" si="0"/>
        <v>50</v>
      </c>
      <c r="N23" s="10"/>
      <c r="O23" s="14"/>
      <c r="P23" s="8" t="str">
        <f t="shared" si="1"/>
        <v/>
      </c>
      <c r="Q23" s="12">
        <f t="shared" si="3"/>
        <v>50</v>
      </c>
      <c r="R23" s="12"/>
      <c r="S23" s="12"/>
      <c r="T23" s="13">
        <f t="shared" si="2"/>
        <v>3</v>
      </c>
      <c r="U23" s="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3.5" customHeight="1" thickBot="1">
      <c r="A24" s="4">
        <v>21</v>
      </c>
      <c r="B24" s="113" t="s">
        <v>22</v>
      </c>
      <c r="C24" s="5" t="s">
        <v>34</v>
      </c>
      <c r="D24" s="8">
        <v>10</v>
      </c>
      <c r="E24" s="8"/>
      <c r="F24" s="8"/>
      <c r="G24" s="193"/>
      <c r="H24" s="8">
        <v>36</v>
      </c>
      <c r="I24" s="7"/>
      <c r="J24" s="8"/>
      <c r="K24" s="63"/>
      <c r="L24" s="63">
        <v>33</v>
      </c>
      <c r="M24" s="9">
        <f t="shared" si="0"/>
        <v>79</v>
      </c>
      <c r="N24" s="10"/>
      <c r="O24" s="54" t="s">
        <v>32</v>
      </c>
      <c r="P24" s="8" t="str">
        <f t="shared" si="1"/>
        <v/>
      </c>
      <c r="Q24" s="12">
        <f t="shared" ref="Q24:Q61" si="4">IF(P24="",M24,IF(AND(M24&gt;180,P24="pop+br"),M24-180,IF(AND(M24&gt;120,P24="br"),M24-120,IF(AND(M24&gt;60,P24="pop"),M24-60,IF(AND(M24&gt;360,P24="sr"),M24-360,"")))))</f>
        <v>79</v>
      </c>
      <c r="R24" s="12"/>
      <c r="S24" s="12"/>
      <c r="T24" s="13">
        <f t="shared" si="2"/>
        <v>2</v>
      </c>
      <c r="U24" s="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3.5" customHeight="1" thickBot="1">
      <c r="A25" s="4">
        <v>22</v>
      </c>
      <c r="B25" s="113" t="s">
        <v>24</v>
      </c>
      <c r="C25" s="5" t="s">
        <v>34</v>
      </c>
      <c r="D25" s="8"/>
      <c r="E25" s="8"/>
      <c r="F25" s="8"/>
      <c r="G25" s="193"/>
      <c r="H25" s="8">
        <v>36</v>
      </c>
      <c r="I25" s="7"/>
      <c r="J25" s="8"/>
      <c r="K25" s="63"/>
      <c r="L25" s="63">
        <v>48</v>
      </c>
      <c r="M25" s="9">
        <f t="shared" si="0"/>
        <v>84</v>
      </c>
      <c r="N25" s="10" t="s">
        <v>23</v>
      </c>
      <c r="O25" s="54"/>
      <c r="P25" s="8" t="str">
        <f t="shared" si="1"/>
        <v>pop</v>
      </c>
      <c r="Q25" s="12">
        <f t="shared" si="4"/>
        <v>24</v>
      </c>
      <c r="R25" s="12"/>
      <c r="S25" s="12"/>
      <c r="T25" s="13">
        <f t="shared" si="2"/>
        <v>1</v>
      </c>
      <c r="U25" s="2"/>
      <c r="V25" s="1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3.5" customHeight="1" thickBot="1">
      <c r="A26" s="4">
        <v>23</v>
      </c>
      <c r="B26" s="113" t="s">
        <v>25</v>
      </c>
      <c r="C26" s="5" t="s">
        <v>34</v>
      </c>
      <c r="D26" s="8">
        <v>10</v>
      </c>
      <c r="E26" s="8">
        <v>51</v>
      </c>
      <c r="F26" s="8">
        <v>43</v>
      </c>
      <c r="G26" s="193">
        <v>22</v>
      </c>
      <c r="H26" s="8">
        <v>36</v>
      </c>
      <c r="I26" s="52">
        <v>62</v>
      </c>
      <c r="J26" s="52">
        <v>3</v>
      </c>
      <c r="K26" s="63">
        <v>11</v>
      </c>
      <c r="L26" s="63">
        <v>26</v>
      </c>
      <c r="M26" s="9">
        <f t="shared" si="0"/>
        <v>264</v>
      </c>
      <c r="N26" s="10" t="s">
        <v>23</v>
      </c>
      <c r="O26" s="54" t="s">
        <v>32</v>
      </c>
      <c r="P26" s="8" t="str">
        <f t="shared" si="1"/>
        <v>br</v>
      </c>
      <c r="Q26" s="12">
        <f t="shared" si="4"/>
        <v>144</v>
      </c>
      <c r="R26" s="12">
        <v>1</v>
      </c>
      <c r="S26" s="12"/>
      <c r="T26" s="13">
        <f t="shared" si="2"/>
        <v>9</v>
      </c>
      <c r="U26" s="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3.5" customHeight="1" thickBot="1">
      <c r="A27" s="4">
        <v>24</v>
      </c>
      <c r="B27" s="114" t="s">
        <v>26</v>
      </c>
      <c r="C27" s="5" t="s">
        <v>34</v>
      </c>
      <c r="D27" s="8">
        <v>10</v>
      </c>
      <c r="E27" s="8"/>
      <c r="F27" s="8">
        <v>43</v>
      </c>
      <c r="G27" s="193"/>
      <c r="H27" s="8"/>
      <c r="I27" s="7"/>
      <c r="J27" s="8"/>
      <c r="K27" s="63"/>
      <c r="L27" s="63">
        <v>26</v>
      </c>
      <c r="M27" s="9">
        <f t="shared" si="0"/>
        <v>79</v>
      </c>
      <c r="N27" s="10"/>
      <c r="O27" s="11" t="s">
        <v>32</v>
      </c>
      <c r="P27" s="8" t="str">
        <f t="shared" si="1"/>
        <v/>
      </c>
      <c r="Q27" s="12">
        <f t="shared" si="4"/>
        <v>79</v>
      </c>
      <c r="R27" s="12"/>
      <c r="S27" s="12"/>
      <c r="T27" s="13">
        <f t="shared" si="2"/>
        <v>2</v>
      </c>
      <c r="U27" s="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3.5" customHeight="1" thickBot="1">
      <c r="A28" s="4">
        <v>25</v>
      </c>
      <c r="B28" s="113" t="s">
        <v>27</v>
      </c>
      <c r="C28" s="5" t="s">
        <v>34</v>
      </c>
      <c r="D28" s="8"/>
      <c r="E28" s="8"/>
      <c r="F28" s="8">
        <v>43</v>
      </c>
      <c r="G28" s="193"/>
      <c r="H28" s="8">
        <v>36</v>
      </c>
      <c r="I28" s="7"/>
      <c r="J28" s="8"/>
      <c r="K28" s="63"/>
      <c r="L28" s="63">
        <v>33</v>
      </c>
      <c r="M28" s="9">
        <f t="shared" si="0"/>
        <v>112</v>
      </c>
      <c r="N28" s="16"/>
      <c r="O28" s="54" t="s">
        <v>32</v>
      </c>
      <c r="P28" s="8" t="str">
        <f t="shared" si="1"/>
        <v/>
      </c>
      <c r="Q28" s="12">
        <f t="shared" si="4"/>
        <v>112</v>
      </c>
      <c r="R28" s="12"/>
      <c r="S28" s="12"/>
      <c r="T28" s="13">
        <f t="shared" si="2"/>
        <v>2</v>
      </c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3.5" customHeight="1" thickBot="1">
      <c r="A29" s="4">
        <v>26</v>
      </c>
      <c r="B29" s="113" t="s">
        <v>28</v>
      </c>
      <c r="C29" s="5" t="s">
        <v>36</v>
      </c>
      <c r="D29" s="8">
        <v>10</v>
      </c>
      <c r="E29" s="8">
        <v>51</v>
      </c>
      <c r="F29" s="8"/>
      <c r="G29" s="193"/>
      <c r="H29" s="8">
        <v>36</v>
      </c>
      <c r="I29" s="52">
        <v>62</v>
      </c>
      <c r="J29" s="52"/>
      <c r="K29" s="63">
        <v>11</v>
      </c>
      <c r="L29" s="63">
        <v>38</v>
      </c>
      <c r="M29" s="9">
        <f t="shared" si="0"/>
        <v>208</v>
      </c>
      <c r="N29" s="210" t="s">
        <v>207</v>
      </c>
      <c r="O29" s="11"/>
      <c r="P29" s="8" t="str">
        <f t="shared" si="1"/>
        <v>pop+br</v>
      </c>
      <c r="Q29" s="12">
        <f t="shared" si="4"/>
        <v>28</v>
      </c>
      <c r="R29" s="12">
        <v>1</v>
      </c>
      <c r="S29" s="12"/>
      <c r="T29" s="13">
        <f t="shared" si="2"/>
        <v>6</v>
      </c>
      <c r="U29" s="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3.5" customHeight="1" thickBot="1">
      <c r="A30" s="4">
        <v>27</v>
      </c>
      <c r="B30" s="113" t="s">
        <v>29</v>
      </c>
      <c r="C30" s="5" t="s">
        <v>67</v>
      </c>
      <c r="D30" s="8">
        <v>10</v>
      </c>
      <c r="E30" s="8"/>
      <c r="F30" s="8">
        <v>43</v>
      </c>
      <c r="G30" s="193">
        <v>14</v>
      </c>
      <c r="H30" s="8"/>
      <c r="I30" s="52">
        <v>62</v>
      </c>
      <c r="J30" s="52">
        <v>3</v>
      </c>
      <c r="K30" s="63">
        <v>11</v>
      </c>
      <c r="L30" s="63">
        <v>38</v>
      </c>
      <c r="M30" s="9">
        <f t="shared" si="0"/>
        <v>181</v>
      </c>
      <c r="N30" s="17"/>
      <c r="O30" s="11"/>
      <c r="P30" s="8" t="str">
        <f t="shared" si="1"/>
        <v>pop+br</v>
      </c>
      <c r="Q30" s="12">
        <f t="shared" si="4"/>
        <v>1</v>
      </c>
      <c r="R30" s="12">
        <v>1</v>
      </c>
      <c r="S30" s="12"/>
      <c r="T30" s="13">
        <f t="shared" si="2"/>
        <v>7</v>
      </c>
      <c r="U30" s="2"/>
      <c r="V30" s="3"/>
      <c r="W30" s="3"/>
      <c r="X30" s="3"/>
      <c r="Y30" s="3"/>
      <c r="Z30" s="3"/>
    </row>
    <row r="31" spans="1:44" ht="13.5" customHeight="1" thickBot="1">
      <c r="A31" s="4">
        <v>28</v>
      </c>
      <c r="B31" s="115" t="s">
        <v>30</v>
      </c>
      <c r="C31" s="109" t="s">
        <v>204</v>
      </c>
      <c r="D31" s="18">
        <v>10</v>
      </c>
      <c r="E31" s="18">
        <v>51</v>
      </c>
      <c r="F31" s="18"/>
      <c r="G31" s="195"/>
      <c r="H31" s="18"/>
      <c r="I31" s="52">
        <v>62</v>
      </c>
      <c r="J31" s="52">
        <v>3</v>
      </c>
      <c r="K31" s="64">
        <v>11</v>
      </c>
      <c r="L31" s="64">
        <v>253</v>
      </c>
      <c r="M31" s="9">
        <f t="shared" si="0"/>
        <v>390</v>
      </c>
      <c r="N31" s="16" t="s">
        <v>23</v>
      </c>
      <c r="O31" s="55" t="s">
        <v>37</v>
      </c>
      <c r="P31" s="8" t="str">
        <f t="shared" si="1"/>
        <v>sr</v>
      </c>
      <c r="Q31" s="12">
        <f t="shared" si="4"/>
        <v>30</v>
      </c>
      <c r="R31" s="12">
        <v>1</v>
      </c>
      <c r="S31" s="12"/>
      <c r="T31" s="13">
        <f t="shared" si="2"/>
        <v>6</v>
      </c>
      <c r="U31" s="2"/>
      <c r="V31" s="3"/>
      <c r="W31" s="3"/>
      <c r="X31" s="3"/>
      <c r="Y31" s="3"/>
      <c r="Z31" s="3"/>
    </row>
    <row r="32" spans="1:44" ht="13.5" customHeight="1" thickBot="1">
      <c r="A32" s="4">
        <v>29</v>
      </c>
      <c r="B32" s="113" t="s">
        <v>33</v>
      </c>
      <c r="C32" s="110" t="s">
        <v>40</v>
      </c>
      <c r="D32" s="8">
        <v>10</v>
      </c>
      <c r="E32" s="8"/>
      <c r="F32" s="8">
        <v>43</v>
      </c>
      <c r="G32" s="193"/>
      <c r="H32" s="8"/>
      <c r="I32" s="8"/>
      <c r="J32" s="8">
        <v>3</v>
      </c>
      <c r="K32" s="63"/>
      <c r="L32" s="208" t="s">
        <v>66</v>
      </c>
      <c r="M32" s="9">
        <f t="shared" si="0"/>
        <v>56</v>
      </c>
      <c r="N32" s="19"/>
      <c r="O32" s="54" t="s">
        <v>32</v>
      </c>
      <c r="P32" s="8" t="str">
        <f t="shared" si="1"/>
        <v/>
      </c>
      <c r="Q32" s="12">
        <f>IF(P32="",M32,IF(AND(M32&gt;180,P32="pop+br"),M32-180,IF(AND(M32&gt;120,P32="br"),M32-120,IF(AND(M32&gt;60,P32="pop"),M32-60,IF(AND(M32&gt;360,P32="sr"),M32-360,"")))))</f>
        <v>56</v>
      </c>
      <c r="R32" s="12">
        <v>1</v>
      </c>
      <c r="S32" s="12"/>
      <c r="T32" s="13">
        <f t="shared" si="2"/>
        <v>4</v>
      </c>
      <c r="U32" s="2"/>
      <c r="V32" s="3"/>
      <c r="W32" s="3"/>
      <c r="X32" s="3"/>
      <c r="Y32" s="3"/>
      <c r="Z32" s="3"/>
    </row>
    <row r="33" spans="1:44" ht="13.5" customHeight="1" thickBot="1">
      <c r="A33" s="4">
        <v>30</v>
      </c>
      <c r="B33" s="113" t="s">
        <v>35</v>
      </c>
      <c r="C33" s="110" t="s">
        <v>44</v>
      </c>
      <c r="D33" s="8"/>
      <c r="E33" s="8">
        <v>51</v>
      </c>
      <c r="F33" s="8">
        <v>43</v>
      </c>
      <c r="G33" s="193"/>
      <c r="H33" s="8">
        <v>36</v>
      </c>
      <c r="I33" s="8"/>
      <c r="J33" s="8"/>
      <c r="K33" s="63">
        <v>11</v>
      </c>
      <c r="L33" s="63">
        <v>87</v>
      </c>
      <c r="M33" s="9">
        <f t="shared" si="0"/>
        <v>228</v>
      </c>
      <c r="N33" s="19" t="s">
        <v>23</v>
      </c>
      <c r="O33" s="54" t="s">
        <v>32</v>
      </c>
      <c r="P33" s="8" t="str">
        <f t="shared" si="1"/>
        <v>br</v>
      </c>
      <c r="Q33" s="12">
        <f>IF(P33="",M33,IF(AND(M33&gt;180,P33="pop+br"),M33-180,IF(AND(M33&gt;120,P33="br"),M33-120,IF(AND(M33&gt;60,P33="pop"),M33-60,IF(AND(M33&gt;360,P33="sr"),M33-360,"")))))</f>
        <v>108</v>
      </c>
      <c r="R33" s="12"/>
      <c r="S33" s="12"/>
      <c r="T33" s="13">
        <f t="shared" si="2"/>
        <v>4</v>
      </c>
      <c r="U33" s="2"/>
      <c r="V33" s="3"/>
      <c r="W33" s="3"/>
      <c r="X33" s="3"/>
      <c r="Y33" s="3"/>
      <c r="Z33" s="3"/>
    </row>
    <row r="34" spans="1:44" ht="13.5" customHeight="1" thickBot="1">
      <c r="A34" s="4">
        <v>31</v>
      </c>
      <c r="B34" s="113" t="s">
        <v>184</v>
      </c>
      <c r="C34" s="5" t="s">
        <v>44</v>
      </c>
      <c r="D34" s="8"/>
      <c r="E34" s="8"/>
      <c r="F34" s="8">
        <v>43</v>
      </c>
      <c r="G34" s="193"/>
      <c r="H34" s="8">
        <v>36</v>
      </c>
      <c r="I34" s="8"/>
      <c r="J34" s="8">
        <v>3</v>
      </c>
      <c r="K34" s="63"/>
      <c r="L34" s="63">
        <v>44</v>
      </c>
      <c r="M34" s="9">
        <f t="shared" si="0"/>
        <v>126</v>
      </c>
      <c r="N34" s="16" t="s">
        <v>23</v>
      </c>
      <c r="O34" s="11"/>
      <c r="P34" s="8" t="str">
        <f t="shared" si="1"/>
        <v>pop</v>
      </c>
      <c r="Q34" s="12">
        <f t="shared" si="4"/>
        <v>66</v>
      </c>
      <c r="R34" s="12"/>
      <c r="S34" s="12"/>
      <c r="T34" s="13">
        <f t="shared" si="2"/>
        <v>3</v>
      </c>
      <c r="U34" s="2"/>
      <c r="V34" s="3"/>
      <c r="W34" s="3"/>
      <c r="X34" s="3"/>
      <c r="Y34" s="3"/>
      <c r="Z34" s="3"/>
    </row>
    <row r="35" spans="1:44" ht="13.5" customHeight="1" thickBot="1">
      <c r="A35" s="4">
        <v>32</v>
      </c>
      <c r="B35" s="113" t="s">
        <v>31</v>
      </c>
      <c r="C35" s="110" t="s">
        <v>68</v>
      </c>
      <c r="D35" s="8"/>
      <c r="E35" s="8"/>
      <c r="F35" s="8"/>
      <c r="G35" s="193">
        <v>4</v>
      </c>
      <c r="H35" s="8"/>
      <c r="I35" s="52">
        <v>62</v>
      </c>
      <c r="J35" s="52"/>
      <c r="K35" s="63">
        <v>11</v>
      </c>
      <c r="L35" s="63">
        <v>101</v>
      </c>
      <c r="M35" s="9">
        <f>SUM(D35:L35)</f>
        <v>178</v>
      </c>
      <c r="N35" s="19" t="s">
        <v>23</v>
      </c>
      <c r="O35" s="54" t="s">
        <v>32</v>
      </c>
      <c r="P35" s="8" t="str">
        <f t="shared" si="1"/>
        <v>br</v>
      </c>
      <c r="Q35" s="12">
        <f>IF(P35="",M35,IF(AND(M35&gt;180,P35="pop+br"),M35-180,IF(AND(M35&gt;120,P35="br"),M35-120,IF(AND(M35&gt;60,P35="pop"),M35-60,IF(AND(M35&gt;360,P35="sr"),M35-360,"")))))</f>
        <v>58</v>
      </c>
      <c r="R35" s="12"/>
      <c r="S35" s="12"/>
      <c r="T35" s="13">
        <f>COUNT(D35:K35,R35:S35)</f>
        <v>3</v>
      </c>
      <c r="U35" s="2"/>
      <c r="V35" s="3"/>
      <c r="W35" s="3"/>
      <c r="X35" s="3"/>
      <c r="Y35" s="3"/>
      <c r="Z35" s="3"/>
    </row>
    <row r="36" spans="1:44" ht="13.5" customHeight="1" thickBot="1">
      <c r="A36" s="4">
        <v>33</v>
      </c>
      <c r="B36" s="116" t="s">
        <v>191</v>
      </c>
      <c r="C36" s="5" t="s">
        <v>190</v>
      </c>
      <c r="D36" s="8"/>
      <c r="E36" s="8"/>
      <c r="F36" s="8"/>
      <c r="G36" s="193"/>
      <c r="H36" s="8"/>
      <c r="I36" s="8"/>
      <c r="J36" s="8"/>
      <c r="K36" s="63"/>
      <c r="L36" s="63">
        <v>7</v>
      </c>
      <c r="M36" s="9">
        <f t="shared" si="0"/>
        <v>7</v>
      </c>
      <c r="N36" s="10"/>
      <c r="O36" s="20"/>
      <c r="P36" s="8" t="str">
        <f t="shared" si="1"/>
        <v/>
      </c>
      <c r="Q36" s="12"/>
      <c r="R36" s="12"/>
      <c r="S36" s="12"/>
      <c r="T36" s="13">
        <f t="shared" si="2"/>
        <v>0</v>
      </c>
      <c r="U36" s="2"/>
      <c r="V36" s="3"/>
      <c r="W36" s="3"/>
      <c r="X36" s="3"/>
      <c r="Y36" s="3"/>
      <c r="Z36" s="3"/>
    </row>
    <row r="37" spans="1:44" ht="13.5" customHeight="1" thickBot="1">
      <c r="A37" s="4">
        <v>34</v>
      </c>
      <c r="B37" s="117" t="s">
        <v>82</v>
      </c>
      <c r="C37" s="110" t="s">
        <v>85</v>
      </c>
      <c r="D37" s="8"/>
      <c r="E37" s="8"/>
      <c r="F37" s="8"/>
      <c r="G37" s="193"/>
      <c r="H37" s="8"/>
      <c r="I37" s="52">
        <v>62</v>
      </c>
      <c r="J37" s="52"/>
      <c r="K37" s="63">
        <v>11</v>
      </c>
      <c r="L37" s="63">
        <v>0</v>
      </c>
      <c r="M37" s="9">
        <f t="shared" si="0"/>
        <v>73</v>
      </c>
      <c r="N37" s="19"/>
      <c r="O37" s="11" t="s">
        <v>32</v>
      </c>
      <c r="P37" s="8" t="str">
        <f t="shared" si="1"/>
        <v/>
      </c>
      <c r="Q37" s="12">
        <f t="shared" si="4"/>
        <v>73</v>
      </c>
      <c r="R37" s="12"/>
      <c r="S37" s="12"/>
      <c r="T37" s="13">
        <f t="shared" si="2"/>
        <v>2</v>
      </c>
      <c r="U37" s="2"/>
      <c r="V37" s="3"/>
      <c r="W37" s="3"/>
      <c r="X37" s="3"/>
      <c r="Y37" s="3"/>
      <c r="Z37" s="3"/>
    </row>
    <row r="38" spans="1:44" ht="13.5" customHeight="1" thickBot="1">
      <c r="A38" s="4">
        <v>35</v>
      </c>
      <c r="B38" s="116" t="s">
        <v>189</v>
      </c>
      <c r="C38" s="110" t="s">
        <v>85</v>
      </c>
      <c r="D38" s="8"/>
      <c r="E38" s="8"/>
      <c r="F38" s="8"/>
      <c r="G38" s="193"/>
      <c r="H38" s="8"/>
      <c r="I38" s="52"/>
      <c r="J38" s="52"/>
      <c r="K38" s="63"/>
      <c r="L38" s="63">
        <v>157</v>
      </c>
      <c r="M38" s="9">
        <f t="shared" si="0"/>
        <v>157</v>
      </c>
      <c r="N38" s="19"/>
      <c r="O38" s="20" t="s">
        <v>37</v>
      </c>
      <c r="P38" s="8" t="str">
        <f t="shared" si="1"/>
        <v/>
      </c>
      <c r="Q38" s="12"/>
      <c r="R38" s="12"/>
      <c r="S38" s="12"/>
      <c r="T38" s="13">
        <f t="shared" si="2"/>
        <v>0</v>
      </c>
      <c r="U38" s="2"/>
      <c r="V38" s="3"/>
      <c r="W38" s="3"/>
      <c r="X38" s="3"/>
      <c r="Y38" s="3"/>
      <c r="Z38" s="3"/>
    </row>
    <row r="39" spans="1:44" ht="13.5" customHeight="1" thickBot="1">
      <c r="A39" s="4">
        <v>36</v>
      </c>
      <c r="B39" s="118" t="s">
        <v>38</v>
      </c>
      <c r="C39" s="109" t="s">
        <v>48</v>
      </c>
      <c r="D39" s="8">
        <v>10</v>
      </c>
      <c r="E39" s="8"/>
      <c r="F39" s="8"/>
      <c r="G39" s="193"/>
      <c r="H39" s="8"/>
      <c r="I39" s="8"/>
      <c r="J39" s="8"/>
      <c r="K39" s="63"/>
      <c r="L39" s="63">
        <v>230</v>
      </c>
      <c r="M39" s="9">
        <f t="shared" si="0"/>
        <v>240</v>
      </c>
      <c r="N39" s="10"/>
      <c r="O39" s="54" t="s">
        <v>37</v>
      </c>
      <c r="P39" s="8" t="str">
        <f t="shared" si="1"/>
        <v/>
      </c>
      <c r="Q39" s="12">
        <f t="shared" si="4"/>
        <v>240</v>
      </c>
      <c r="R39" s="12"/>
      <c r="S39" s="12"/>
      <c r="T39" s="13">
        <f t="shared" si="2"/>
        <v>1</v>
      </c>
      <c r="U39" s="2"/>
      <c r="V39" s="3"/>
      <c r="W39" s="3"/>
      <c r="X39" s="3"/>
      <c r="Y39" s="3"/>
      <c r="Z39" s="3"/>
    </row>
    <row r="40" spans="1:44" ht="13.5" customHeight="1" thickBot="1">
      <c r="A40" s="4">
        <v>37</v>
      </c>
      <c r="B40" s="113" t="s">
        <v>39</v>
      </c>
      <c r="C40" s="5" t="s">
        <v>48</v>
      </c>
      <c r="D40" s="8"/>
      <c r="E40" s="8">
        <v>51</v>
      </c>
      <c r="F40" s="8"/>
      <c r="G40" s="193"/>
      <c r="H40" s="8"/>
      <c r="I40" s="7"/>
      <c r="J40" s="8">
        <v>3</v>
      </c>
      <c r="K40" s="63">
        <v>11</v>
      </c>
      <c r="L40" s="63">
        <v>92</v>
      </c>
      <c r="M40" s="9">
        <f t="shared" si="0"/>
        <v>157</v>
      </c>
      <c r="N40" s="19" t="s">
        <v>23</v>
      </c>
      <c r="O40" s="54" t="s">
        <v>32</v>
      </c>
      <c r="P40" s="8" t="str">
        <f t="shared" si="1"/>
        <v>br</v>
      </c>
      <c r="Q40" s="12">
        <f t="shared" si="4"/>
        <v>37</v>
      </c>
      <c r="R40" s="12">
        <v>1</v>
      </c>
      <c r="S40" s="12"/>
      <c r="T40" s="13">
        <f t="shared" si="2"/>
        <v>4</v>
      </c>
      <c r="U40" s="2"/>
      <c r="V40" s="3"/>
      <c r="W40" s="3"/>
      <c r="X40" s="3"/>
      <c r="Y40" s="3"/>
      <c r="Z40" s="3"/>
    </row>
    <row r="41" spans="1:44" ht="13.5" customHeight="1" thickBot="1">
      <c r="A41" s="4">
        <v>38</v>
      </c>
      <c r="B41" s="113" t="s">
        <v>41</v>
      </c>
      <c r="C41" s="5" t="s">
        <v>49</v>
      </c>
      <c r="D41" s="8">
        <v>10</v>
      </c>
      <c r="E41" s="8"/>
      <c r="F41" s="8">
        <v>43</v>
      </c>
      <c r="G41" s="193"/>
      <c r="H41" s="8"/>
      <c r="I41" s="52">
        <v>62</v>
      </c>
      <c r="J41" s="52"/>
      <c r="K41" s="63">
        <v>11</v>
      </c>
      <c r="L41" s="63">
        <v>1</v>
      </c>
      <c r="M41" s="9">
        <f t="shared" si="0"/>
        <v>127</v>
      </c>
      <c r="N41" s="19"/>
      <c r="O41" s="54" t="s">
        <v>37</v>
      </c>
      <c r="P41" s="8" t="str">
        <f t="shared" si="1"/>
        <v/>
      </c>
      <c r="Q41" s="12">
        <f t="shared" si="4"/>
        <v>127</v>
      </c>
      <c r="R41" s="12">
        <v>1</v>
      </c>
      <c r="S41" s="12"/>
      <c r="T41" s="13">
        <f t="shared" si="2"/>
        <v>5</v>
      </c>
      <c r="U41" s="2"/>
      <c r="V41" s="3"/>
      <c r="W41" s="3"/>
      <c r="X41" s="3"/>
      <c r="Y41" s="3"/>
      <c r="Z41" s="3"/>
    </row>
    <row r="42" spans="1:44" ht="13.5" customHeight="1" thickBot="1">
      <c r="A42" s="4">
        <v>39</v>
      </c>
      <c r="B42" s="114" t="s">
        <v>42</v>
      </c>
      <c r="C42" s="5" t="s">
        <v>49</v>
      </c>
      <c r="D42" s="8">
        <v>10</v>
      </c>
      <c r="E42" s="8"/>
      <c r="F42" s="8">
        <v>43</v>
      </c>
      <c r="G42" s="193"/>
      <c r="H42" s="8"/>
      <c r="I42" s="8"/>
      <c r="J42" s="8"/>
      <c r="K42" s="63"/>
      <c r="L42" s="63">
        <v>83</v>
      </c>
      <c r="M42" s="9">
        <f t="shared" si="0"/>
        <v>136</v>
      </c>
      <c r="N42" s="209" t="s">
        <v>207</v>
      </c>
      <c r="O42" s="54" t="s">
        <v>32</v>
      </c>
      <c r="P42" s="8" t="str">
        <f t="shared" si="1"/>
        <v>br -b.ks.</v>
      </c>
      <c r="Q42" s="12" t="str">
        <f t="shared" si="4"/>
        <v/>
      </c>
      <c r="R42" s="12"/>
      <c r="S42" s="12"/>
      <c r="T42" s="13">
        <f t="shared" si="2"/>
        <v>2</v>
      </c>
      <c r="U42" s="2"/>
      <c r="V42" s="3"/>
      <c r="W42" s="3"/>
      <c r="X42" s="3"/>
      <c r="Y42" s="3"/>
      <c r="Z42" s="3"/>
    </row>
    <row r="43" spans="1:44" ht="13.5" customHeight="1" thickBot="1">
      <c r="A43" s="4">
        <v>40</v>
      </c>
      <c r="B43" s="113" t="s">
        <v>43</v>
      </c>
      <c r="C43" s="5" t="s">
        <v>50</v>
      </c>
      <c r="D43" s="8">
        <v>10</v>
      </c>
      <c r="E43" s="8">
        <v>51</v>
      </c>
      <c r="F43" s="8">
        <v>43</v>
      </c>
      <c r="G43" s="193"/>
      <c r="H43" s="8"/>
      <c r="I43" s="8"/>
      <c r="J43" s="8"/>
      <c r="K43" s="63"/>
      <c r="L43" s="63">
        <v>195</v>
      </c>
      <c r="M43" s="9">
        <f t="shared" si="0"/>
        <v>299</v>
      </c>
      <c r="N43" s="16"/>
      <c r="O43" s="54" t="s">
        <v>37</v>
      </c>
      <c r="P43" s="8" t="str">
        <f t="shared" si="1"/>
        <v/>
      </c>
      <c r="Q43" s="12">
        <f t="shared" si="4"/>
        <v>299</v>
      </c>
      <c r="R43" s="12"/>
      <c r="S43" s="12"/>
      <c r="T43" s="13">
        <f t="shared" si="2"/>
        <v>3</v>
      </c>
      <c r="U43" s="2"/>
      <c r="V43" s="3"/>
      <c r="W43" s="3"/>
      <c r="X43" s="3"/>
      <c r="Y43" s="3"/>
      <c r="Z43" s="3"/>
    </row>
    <row r="44" spans="1:44" ht="13.5" customHeight="1" thickBot="1">
      <c r="A44" s="4">
        <v>41</v>
      </c>
      <c r="B44" s="114" t="s">
        <v>45</v>
      </c>
      <c r="C44" s="5" t="s">
        <v>50</v>
      </c>
      <c r="D44" s="8">
        <v>10</v>
      </c>
      <c r="E44" s="8"/>
      <c r="F44" s="8"/>
      <c r="G44" s="193"/>
      <c r="H44" s="8"/>
      <c r="I44" s="8"/>
      <c r="J44" s="8"/>
      <c r="K44" s="63"/>
      <c r="L44" s="63">
        <v>64</v>
      </c>
      <c r="M44" s="9">
        <f t="shared" si="0"/>
        <v>74</v>
      </c>
      <c r="N44" s="10"/>
      <c r="O44" s="54" t="s">
        <v>32</v>
      </c>
      <c r="P44" s="8" t="str">
        <f t="shared" si="1"/>
        <v/>
      </c>
      <c r="Q44" s="12">
        <f t="shared" si="4"/>
        <v>74</v>
      </c>
      <c r="R44" s="12"/>
      <c r="S44" s="12"/>
      <c r="T44" s="13">
        <f t="shared" si="2"/>
        <v>1</v>
      </c>
      <c r="U44" s="2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3.5" customHeight="1" thickBot="1">
      <c r="A45" s="4">
        <v>42</v>
      </c>
      <c r="B45" s="113" t="s">
        <v>46</v>
      </c>
      <c r="C45" s="5" t="s">
        <v>69</v>
      </c>
      <c r="D45" s="8">
        <v>10</v>
      </c>
      <c r="E45" s="8">
        <v>51</v>
      </c>
      <c r="F45" s="8">
        <v>43</v>
      </c>
      <c r="G45" s="193">
        <v>19</v>
      </c>
      <c r="H45" s="8">
        <v>36</v>
      </c>
      <c r="I45" s="52">
        <v>62</v>
      </c>
      <c r="J45" s="52"/>
      <c r="K45" s="193">
        <v>10</v>
      </c>
      <c r="L45" s="63">
        <v>170</v>
      </c>
      <c r="M45" s="9">
        <f t="shared" si="0"/>
        <v>401</v>
      </c>
      <c r="N45" s="19" t="s">
        <v>23</v>
      </c>
      <c r="O45" s="54" t="s">
        <v>37</v>
      </c>
      <c r="P45" s="8" t="str">
        <f t="shared" si="1"/>
        <v>sr</v>
      </c>
      <c r="Q45" s="12">
        <f t="shared" si="4"/>
        <v>41</v>
      </c>
      <c r="R45" s="12"/>
      <c r="S45" s="12"/>
      <c r="T45" s="13">
        <f t="shared" si="2"/>
        <v>7</v>
      </c>
      <c r="AM45" s="3"/>
      <c r="AN45" s="3"/>
      <c r="AO45" s="3"/>
      <c r="AP45" s="3"/>
      <c r="AQ45" s="3"/>
      <c r="AR45" s="3"/>
    </row>
    <row r="46" spans="1:44" ht="13.5" customHeight="1" thickBot="1">
      <c r="A46" s="4">
        <v>43</v>
      </c>
      <c r="B46" s="117" t="s">
        <v>81</v>
      </c>
      <c r="C46" s="110" t="s">
        <v>69</v>
      </c>
      <c r="D46" s="8"/>
      <c r="E46" s="8"/>
      <c r="F46" s="8">
        <v>43</v>
      </c>
      <c r="G46" s="193"/>
      <c r="H46" s="8"/>
      <c r="I46" s="8">
        <v>62</v>
      </c>
      <c r="J46" s="8"/>
      <c r="K46" s="63"/>
      <c r="L46" s="63"/>
      <c r="M46" s="9">
        <f t="shared" si="0"/>
        <v>105</v>
      </c>
      <c r="N46" s="19" t="s">
        <v>23</v>
      </c>
      <c r="O46" s="20"/>
      <c r="P46" s="8" t="str">
        <f t="shared" si="1"/>
        <v>pop</v>
      </c>
      <c r="Q46" s="12">
        <f>IF(P46="",M46,IF(AND(M46&gt;180,P46="pop+br"),M46-180,IF(AND(M46&gt;120,P46="br"),M46-120,IF(AND(M46&gt;60,P46="pop"),M46-60,IF(AND(M46&gt;360,P46="sr"),M46-360,"")))))</f>
        <v>45</v>
      </c>
      <c r="R46" s="12"/>
      <c r="S46" s="12"/>
      <c r="T46" s="13">
        <f t="shared" si="2"/>
        <v>2</v>
      </c>
      <c r="AM46" s="3"/>
      <c r="AN46" s="3"/>
      <c r="AO46" s="3"/>
      <c r="AP46" s="3"/>
      <c r="AQ46" s="3"/>
      <c r="AR46" s="3"/>
    </row>
    <row r="47" spans="1:44" ht="13.5" customHeight="1" thickBot="1">
      <c r="A47" s="4">
        <v>44</v>
      </c>
      <c r="B47" s="132" t="s">
        <v>47</v>
      </c>
      <c r="C47" s="123" t="s">
        <v>61</v>
      </c>
      <c r="D47" s="124">
        <v>10</v>
      </c>
      <c r="E47" s="124"/>
      <c r="F47" s="124"/>
      <c r="G47" s="196">
        <v>100</v>
      </c>
      <c r="H47" s="124"/>
      <c r="I47" s="133"/>
      <c r="J47" s="133"/>
      <c r="K47" s="125">
        <v>11</v>
      </c>
      <c r="L47" s="125">
        <v>45</v>
      </c>
      <c r="M47" s="9">
        <f t="shared" si="0"/>
        <v>166</v>
      </c>
      <c r="N47" s="134"/>
      <c r="O47" s="127" t="s">
        <v>37</v>
      </c>
      <c r="P47" s="8" t="str">
        <f t="shared" si="1"/>
        <v/>
      </c>
      <c r="Q47" s="128">
        <f t="shared" si="4"/>
        <v>166</v>
      </c>
      <c r="R47" s="128"/>
      <c r="S47" s="128"/>
      <c r="T47" s="13">
        <f t="shared" si="2"/>
        <v>3</v>
      </c>
      <c r="U47" s="2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3.5" customHeight="1" thickTop="1" thickBot="1">
      <c r="A48" s="4">
        <v>45</v>
      </c>
      <c r="B48" s="135" t="s">
        <v>51</v>
      </c>
      <c r="C48" s="136" t="s">
        <v>52</v>
      </c>
      <c r="D48" s="137">
        <v>10</v>
      </c>
      <c r="E48" s="137">
        <v>51</v>
      </c>
      <c r="F48" s="137">
        <v>43</v>
      </c>
      <c r="G48" s="197">
        <v>100</v>
      </c>
      <c r="H48" s="138">
        <v>36</v>
      </c>
      <c r="I48" s="139">
        <v>62</v>
      </c>
      <c r="J48" s="139">
        <v>3</v>
      </c>
      <c r="K48" s="140">
        <v>11</v>
      </c>
      <c r="L48" s="141"/>
      <c r="M48" s="9">
        <f t="shared" si="0"/>
        <v>316</v>
      </c>
      <c r="N48" s="154" t="s">
        <v>23</v>
      </c>
      <c r="O48" s="152" t="s">
        <v>53</v>
      </c>
      <c r="P48" s="8" t="str">
        <f t="shared" si="1"/>
        <v>za wytrw.</v>
      </c>
      <c r="Q48" s="142" t="str">
        <f t="shared" si="4"/>
        <v/>
      </c>
      <c r="R48" s="142">
        <v>1</v>
      </c>
      <c r="S48" s="142">
        <v>1</v>
      </c>
      <c r="T48" s="13">
        <f t="shared" si="2"/>
        <v>10</v>
      </c>
      <c r="U48" s="2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3.5" customHeight="1" thickTop="1" thickBot="1">
      <c r="A49" s="4">
        <v>46</v>
      </c>
      <c r="B49" s="119" t="s">
        <v>54</v>
      </c>
      <c r="C49" s="169" t="s">
        <v>55</v>
      </c>
      <c r="D49" s="8"/>
      <c r="E49" s="8"/>
      <c r="F49" s="8"/>
      <c r="G49" s="193">
        <v>117</v>
      </c>
      <c r="H49" s="8"/>
      <c r="I49" s="8"/>
      <c r="J49" s="8"/>
      <c r="K49" s="63"/>
      <c r="L49" s="63">
        <v>606</v>
      </c>
      <c r="M49" s="9">
        <f t="shared" si="0"/>
        <v>723</v>
      </c>
      <c r="N49" s="130" t="s">
        <v>23</v>
      </c>
      <c r="O49" s="54" t="s">
        <v>56</v>
      </c>
      <c r="P49" s="8" t="str">
        <f t="shared" si="1"/>
        <v>zł</v>
      </c>
      <c r="Q49" s="21" t="str">
        <f t="shared" si="4"/>
        <v/>
      </c>
      <c r="R49" s="21"/>
      <c r="S49" s="21"/>
      <c r="T49" s="13">
        <f t="shared" si="2"/>
        <v>1</v>
      </c>
      <c r="AL49" s="3"/>
      <c r="AM49" s="3"/>
      <c r="AN49" s="3"/>
      <c r="AO49" s="3"/>
      <c r="AP49" s="3"/>
      <c r="AQ49" s="3"/>
      <c r="AR49" s="3"/>
    </row>
    <row r="50" spans="1:44" ht="13.5" customHeight="1" thickBot="1">
      <c r="A50" s="4">
        <v>47</v>
      </c>
      <c r="B50" s="119" t="s">
        <v>57</v>
      </c>
      <c r="C50" s="170" t="s">
        <v>55</v>
      </c>
      <c r="D50" s="8"/>
      <c r="E50" s="8"/>
      <c r="F50" s="8"/>
      <c r="G50" s="193"/>
      <c r="H50" s="8"/>
      <c r="I50" s="8"/>
      <c r="J50" s="8"/>
      <c r="K50" s="63"/>
      <c r="L50" s="63">
        <v>278</v>
      </c>
      <c r="M50" s="9">
        <f t="shared" si="0"/>
        <v>278</v>
      </c>
      <c r="N50" s="16"/>
      <c r="O50" s="54" t="s">
        <v>37</v>
      </c>
      <c r="P50" s="8" t="str">
        <f t="shared" si="1"/>
        <v/>
      </c>
      <c r="Q50" s="12">
        <f t="shared" si="4"/>
        <v>278</v>
      </c>
      <c r="R50" s="12"/>
      <c r="S50" s="12"/>
      <c r="T50" s="13">
        <f t="shared" si="2"/>
        <v>0</v>
      </c>
      <c r="U50" s="2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3.5" customHeight="1" thickBot="1">
      <c r="A51" s="4">
        <v>48</v>
      </c>
      <c r="B51" s="120" t="s">
        <v>58</v>
      </c>
      <c r="C51" s="170" t="s">
        <v>55</v>
      </c>
      <c r="D51" s="23"/>
      <c r="E51" s="23"/>
      <c r="F51" s="23"/>
      <c r="G51" s="198"/>
      <c r="H51" s="23"/>
      <c r="I51" s="23"/>
      <c r="J51" s="23"/>
      <c r="K51" s="65"/>
      <c r="L51" s="65"/>
      <c r="M51" s="9">
        <f t="shared" si="0"/>
        <v>0</v>
      </c>
      <c r="N51" s="16"/>
      <c r="O51" s="60" t="s">
        <v>53</v>
      </c>
      <c r="P51" s="8" t="str">
        <f t="shared" si="1"/>
        <v/>
      </c>
      <c r="Q51" s="12">
        <f t="shared" si="4"/>
        <v>0</v>
      </c>
      <c r="R51" s="12"/>
      <c r="S51" s="12"/>
      <c r="T51" s="13">
        <f t="shared" si="2"/>
        <v>0</v>
      </c>
      <c r="U51" s="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3.5" customHeight="1" thickBot="1">
      <c r="A52" s="4">
        <v>49</v>
      </c>
      <c r="B52" s="120" t="s">
        <v>59</v>
      </c>
      <c r="C52" s="170" t="s">
        <v>55</v>
      </c>
      <c r="D52" s="18">
        <v>10</v>
      </c>
      <c r="E52" s="18">
        <v>51</v>
      </c>
      <c r="F52" s="18"/>
      <c r="G52" s="195">
        <v>100</v>
      </c>
      <c r="H52" s="18"/>
      <c r="I52" s="18"/>
      <c r="J52" s="18"/>
      <c r="K52" s="64">
        <v>11</v>
      </c>
      <c r="L52" s="64">
        <v>165</v>
      </c>
      <c r="M52" s="9">
        <f t="shared" si="0"/>
        <v>337</v>
      </c>
      <c r="N52" s="17"/>
      <c r="O52" s="55" t="s">
        <v>56</v>
      </c>
      <c r="P52" s="8" t="str">
        <f t="shared" si="1"/>
        <v/>
      </c>
      <c r="Q52" s="12">
        <f t="shared" si="4"/>
        <v>337</v>
      </c>
      <c r="R52" s="16"/>
      <c r="S52" s="16">
        <v>1</v>
      </c>
      <c r="T52" s="13">
        <f t="shared" si="2"/>
        <v>5</v>
      </c>
      <c r="U52" s="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3.5" customHeight="1" thickBot="1">
      <c r="A53" s="4">
        <v>50</v>
      </c>
      <c r="B53" s="119" t="s">
        <v>60</v>
      </c>
      <c r="C53" s="170" t="s">
        <v>55</v>
      </c>
      <c r="D53" s="8"/>
      <c r="E53" s="124">
        <v>51</v>
      </c>
      <c r="F53" s="8"/>
      <c r="G53" s="193"/>
      <c r="H53" s="8"/>
      <c r="I53" s="8"/>
      <c r="J53" s="8"/>
      <c r="K53" s="63">
        <v>11</v>
      </c>
      <c r="L53" s="63">
        <v>188</v>
      </c>
      <c r="M53" s="9">
        <f t="shared" si="0"/>
        <v>250</v>
      </c>
      <c r="N53" s="130"/>
      <c r="O53" s="54" t="s">
        <v>37</v>
      </c>
      <c r="P53" s="8" t="str">
        <f t="shared" si="1"/>
        <v/>
      </c>
      <c r="Q53" s="21">
        <f t="shared" si="4"/>
        <v>250</v>
      </c>
      <c r="R53" s="21"/>
      <c r="S53" s="21"/>
      <c r="T53" s="13">
        <f t="shared" si="2"/>
        <v>2</v>
      </c>
      <c r="U53" s="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3.5" customHeight="1" thickBot="1">
      <c r="A54" s="4">
        <v>51</v>
      </c>
      <c r="B54" s="122" t="s">
        <v>193</v>
      </c>
      <c r="C54" s="170" t="s">
        <v>55</v>
      </c>
      <c r="D54" s="124">
        <v>10</v>
      </c>
      <c r="E54" s="23"/>
      <c r="F54" s="124"/>
      <c r="G54" s="196"/>
      <c r="H54" s="124"/>
      <c r="I54" s="124"/>
      <c r="J54" s="124"/>
      <c r="K54" s="125"/>
      <c r="L54" s="125">
        <v>158</v>
      </c>
      <c r="M54" s="9">
        <f t="shared" si="0"/>
        <v>168</v>
      </c>
      <c r="N54" s="126"/>
      <c r="O54" s="153" t="s">
        <v>37</v>
      </c>
      <c r="P54" s="8" t="str">
        <f t="shared" si="1"/>
        <v/>
      </c>
      <c r="Q54" s="12"/>
      <c r="R54" s="128"/>
      <c r="S54" s="128"/>
      <c r="T54" s="13">
        <f t="shared" si="2"/>
        <v>1</v>
      </c>
      <c r="U54" s="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3.5" customHeight="1" thickBot="1">
      <c r="A55" s="4">
        <v>52</v>
      </c>
      <c r="B55" s="121" t="s">
        <v>83</v>
      </c>
      <c r="C55" s="171" t="s">
        <v>55</v>
      </c>
      <c r="D55" s="24">
        <v>10</v>
      </c>
      <c r="E55" s="129">
        <v>51</v>
      </c>
      <c r="F55" s="24">
        <v>43</v>
      </c>
      <c r="G55" s="199">
        <v>100</v>
      </c>
      <c r="H55" s="24"/>
      <c r="I55" s="56">
        <v>62</v>
      </c>
      <c r="J55" s="56"/>
      <c r="K55" s="66">
        <v>11</v>
      </c>
      <c r="L55" s="66">
        <v>38</v>
      </c>
      <c r="M55" s="177">
        <f t="shared" si="0"/>
        <v>315</v>
      </c>
      <c r="N55" s="190"/>
      <c r="O55" s="61" t="s">
        <v>56</v>
      </c>
      <c r="P55" s="8" t="str">
        <f t="shared" si="1"/>
        <v/>
      </c>
      <c r="Q55" s="22">
        <f t="shared" si="4"/>
        <v>315</v>
      </c>
      <c r="R55" s="22"/>
      <c r="S55" s="22"/>
      <c r="T55" s="13">
        <f t="shared" si="2"/>
        <v>6</v>
      </c>
      <c r="U55" s="2"/>
      <c r="AN55" s="3"/>
      <c r="AO55" s="3"/>
      <c r="AP55" s="3"/>
      <c r="AQ55" s="3"/>
      <c r="AR55" s="3"/>
    </row>
    <row r="56" spans="1:44" ht="13.5" customHeight="1" thickBot="1">
      <c r="A56" s="4">
        <v>53</v>
      </c>
      <c r="B56" s="186" t="s">
        <v>194</v>
      </c>
      <c r="C56" s="149" t="s">
        <v>36</v>
      </c>
      <c r="D56" s="143"/>
      <c r="E56" s="25">
        <v>51</v>
      </c>
      <c r="F56" s="25"/>
      <c r="G56" s="200"/>
      <c r="H56" s="25"/>
      <c r="I56" s="25">
        <v>62</v>
      </c>
      <c r="J56" s="25"/>
      <c r="K56" s="157"/>
      <c r="L56" s="175"/>
      <c r="M56" s="163">
        <f t="shared" si="0"/>
        <v>113</v>
      </c>
      <c r="N56" s="212" t="s">
        <v>207</v>
      </c>
      <c r="O56" s="164"/>
      <c r="P56" s="8" t="str">
        <f>IF(AND(M56&gt;=60,M56&lt;180,O56="",N56="brak"),"pop -b.ks.",IF(AND(M56&gt;=60,M56&lt;180,O56="",N56="x"),"pop",IF(AND(M56&gt;=180,O56=""),"pop+br",IF(AND(M56&gt;=120,O56="pop",N56="brak"),"br -b.ks.",IF(AND(M56&gt;=120,O56="pop"),"br",IF(AND(M56&gt;=360,O56="br"),"sr",IF(AND(M56&gt;=720,O56="sr"),"zł",IF(AND(M56&gt;=120,O56="zł"),"za wytrw.",""))))))))</f>
        <v>pop -b.ks.</v>
      </c>
      <c r="Q56" s="149" t="str">
        <f t="shared" si="4"/>
        <v/>
      </c>
      <c r="R56" s="149"/>
      <c r="S56" s="159"/>
      <c r="T56" s="13">
        <f t="shared" si="2"/>
        <v>2</v>
      </c>
      <c r="U56" s="2"/>
      <c r="AN56" s="3"/>
      <c r="AO56" s="3"/>
      <c r="AP56" s="3"/>
      <c r="AQ56" s="3"/>
      <c r="AR56" s="3"/>
    </row>
    <row r="57" spans="1:44" ht="13.5" customHeight="1" thickBot="1">
      <c r="A57" s="4">
        <v>54</v>
      </c>
      <c r="B57" s="187" t="s">
        <v>195</v>
      </c>
      <c r="C57" s="147" t="s">
        <v>36</v>
      </c>
      <c r="D57" s="144"/>
      <c r="E57" s="25">
        <v>51</v>
      </c>
      <c r="F57" s="27"/>
      <c r="G57" s="201"/>
      <c r="H57" s="27"/>
      <c r="I57" s="27"/>
      <c r="J57" s="27"/>
      <c r="K57" s="158"/>
      <c r="L57" s="176"/>
      <c r="M57" s="161">
        <f t="shared" si="0"/>
        <v>51</v>
      </c>
      <c r="N57" s="189"/>
      <c r="O57" s="162"/>
      <c r="P57" s="8" t="str">
        <f t="shared" si="1"/>
        <v/>
      </c>
      <c r="Q57" s="147">
        <f t="shared" si="4"/>
        <v>51</v>
      </c>
      <c r="R57" s="147">
        <v>1</v>
      </c>
      <c r="S57" s="160"/>
      <c r="T57" s="13">
        <f t="shared" si="2"/>
        <v>2</v>
      </c>
      <c r="U57" s="2"/>
      <c r="AN57" s="3"/>
      <c r="AO57" s="3"/>
      <c r="AP57" s="3"/>
      <c r="AQ57" s="3"/>
      <c r="AR57" s="3"/>
    </row>
    <row r="58" spans="1:44" ht="13.5" customHeight="1" thickBot="1">
      <c r="A58" s="4">
        <v>55</v>
      </c>
      <c r="B58" s="187" t="s">
        <v>196</v>
      </c>
      <c r="C58" s="147" t="s">
        <v>36</v>
      </c>
      <c r="D58" s="143"/>
      <c r="E58" s="25">
        <v>51</v>
      </c>
      <c r="F58" s="25"/>
      <c r="G58" s="200"/>
      <c r="H58" s="25"/>
      <c r="I58" s="25"/>
      <c r="J58" s="25"/>
      <c r="K58" s="157"/>
      <c r="L58" s="176"/>
      <c r="M58" s="161">
        <f t="shared" si="0"/>
        <v>51</v>
      </c>
      <c r="N58" s="189"/>
      <c r="O58" s="162"/>
      <c r="P58" s="8" t="str">
        <f t="shared" si="1"/>
        <v/>
      </c>
      <c r="Q58" s="147">
        <f t="shared" si="4"/>
        <v>51</v>
      </c>
      <c r="R58" s="147">
        <v>1</v>
      </c>
      <c r="S58" s="159"/>
      <c r="T58" s="13">
        <f t="shared" si="2"/>
        <v>2</v>
      </c>
      <c r="U58" s="2"/>
      <c r="AN58" s="3"/>
      <c r="AO58" s="3"/>
      <c r="AP58" s="3"/>
      <c r="AQ58" s="3"/>
      <c r="AR58" s="3"/>
    </row>
    <row r="59" spans="1:44" ht="13.5" customHeight="1" thickBot="1">
      <c r="A59" s="4">
        <v>56</v>
      </c>
      <c r="B59" s="188" t="s">
        <v>192</v>
      </c>
      <c r="C59" s="148" t="s">
        <v>44</v>
      </c>
      <c r="D59" s="144"/>
      <c r="E59" s="29"/>
      <c r="F59" s="26"/>
      <c r="G59" s="201"/>
      <c r="H59" s="27">
        <v>36</v>
      </c>
      <c r="I59" s="27"/>
      <c r="J59" s="27"/>
      <c r="K59" s="27"/>
      <c r="L59" s="180">
        <v>49</v>
      </c>
      <c r="M59" s="161">
        <f>SUM(D59:L59)</f>
        <v>85</v>
      </c>
      <c r="N59" s="189" t="s">
        <v>23</v>
      </c>
      <c r="O59" s="181"/>
      <c r="P59" s="8" t="str">
        <f t="shared" si="1"/>
        <v>pop</v>
      </c>
      <c r="Q59" s="147">
        <f>IF(P59="",M59,IF(AND(M59&gt;180,P59="pop+br"),M59-180,IF(AND(M59&gt;120,P59="br"),M59-120,IF(AND(M59&gt;60,P59="pop"),M59-60,IF(AND(M59&gt;360,P59="sr"),M59-360,"")))))</f>
        <v>25</v>
      </c>
      <c r="R59" s="182"/>
      <c r="S59" s="28"/>
      <c r="T59" s="13">
        <f t="shared" si="2"/>
        <v>1</v>
      </c>
      <c r="U59" s="2"/>
      <c r="AN59" s="3"/>
      <c r="AO59" s="3"/>
      <c r="AP59" s="3"/>
      <c r="AQ59" s="3"/>
      <c r="AR59" s="3"/>
    </row>
    <row r="60" spans="1:44" ht="13.5" customHeight="1" thickBot="1">
      <c r="A60" s="4">
        <v>57</v>
      </c>
      <c r="B60" s="187" t="s">
        <v>197</v>
      </c>
      <c r="C60" s="145" t="s">
        <v>199</v>
      </c>
      <c r="D60" s="143"/>
      <c r="E60" s="25">
        <v>51</v>
      </c>
      <c r="F60" s="25"/>
      <c r="G60" s="200"/>
      <c r="H60" s="25"/>
      <c r="I60" s="25"/>
      <c r="J60" s="25"/>
      <c r="K60" s="157"/>
      <c r="L60" s="176"/>
      <c r="M60" s="161">
        <f t="shared" si="0"/>
        <v>51</v>
      </c>
      <c r="N60" s="189"/>
      <c r="O60" s="162"/>
      <c r="P60" s="8" t="str">
        <f t="shared" si="1"/>
        <v/>
      </c>
      <c r="Q60" s="147"/>
      <c r="R60" s="147"/>
      <c r="S60" s="159"/>
      <c r="T60" s="13">
        <f t="shared" si="2"/>
        <v>1</v>
      </c>
      <c r="U60" s="2"/>
      <c r="AN60" s="3"/>
      <c r="AO60" s="3"/>
      <c r="AP60" s="3"/>
      <c r="AQ60" s="3"/>
      <c r="AR60" s="3"/>
    </row>
    <row r="61" spans="1:44" ht="13.5" customHeight="1" thickBot="1">
      <c r="A61" s="4">
        <v>58</v>
      </c>
      <c r="B61" s="187" t="s">
        <v>198</v>
      </c>
      <c r="C61" s="145" t="s">
        <v>199</v>
      </c>
      <c r="D61" s="146"/>
      <c r="E61" s="25">
        <v>51</v>
      </c>
      <c r="F61" s="27"/>
      <c r="G61" s="201"/>
      <c r="H61" s="27"/>
      <c r="I61" s="27"/>
      <c r="J61" s="27"/>
      <c r="K61" s="158"/>
      <c r="L61" s="183"/>
      <c r="M61" s="178">
        <f t="shared" si="0"/>
        <v>51</v>
      </c>
      <c r="N61" s="191"/>
      <c r="O61" s="184"/>
      <c r="P61" s="211" t="str">
        <f t="shared" si="1"/>
        <v/>
      </c>
      <c r="Q61" s="185">
        <f t="shared" si="4"/>
        <v>51</v>
      </c>
      <c r="R61" s="185"/>
      <c r="S61" s="160"/>
      <c r="T61" s="13">
        <f t="shared" si="2"/>
        <v>1</v>
      </c>
      <c r="U61" s="2"/>
      <c r="AN61" s="3"/>
      <c r="AO61" s="3"/>
      <c r="AP61" s="3"/>
      <c r="AQ61" s="3"/>
      <c r="AR61" s="3"/>
    </row>
    <row r="62" spans="1:44" ht="13.5" customHeight="1" thickTop="1" thickBot="1">
      <c r="A62" s="131"/>
      <c r="B62" s="30"/>
      <c r="C62" s="30" t="s">
        <v>62</v>
      </c>
      <c r="D62" s="30">
        <f t="shared" ref="D62:K62" si="5">COUNT(D4:D61)</f>
        <v>18</v>
      </c>
      <c r="E62" s="30">
        <f t="shared" si="5"/>
        <v>16</v>
      </c>
      <c r="F62" s="30">
        <f t="shared" si="5"/>
        <v>14</v>
      </c>
      <c r="G62" s="202">
        <f t="shared" si="5"/>
        <v>9</v>
      </c>
      <c r="H62" s="30">
        <f t="shared" si="5"/>
        <v>11</v>
      </c>
      <c r="I62" s="30">
        <f t="shared" si="5"/>
        <v>12</v>
      </c>
      <c r="J62" s="30">
        <f t="shared" si="5"/>
        <v>27</v>
      </c>
      <c r="K62" s="30">
        <f t="shared" si="5"/>
        <v>19</v>
      </c>
      <c r="L62" s="32"/>
      <c r="M62" s="166" t="s">
        <v>23</v>
      </c>
      <c r="N62" s="167">
        <f>COUNTIF(N4:N61,"x")</f>
        <v>12</v>
      </c>
      <c r="O62" s="168"/>
      <c r="P62" s="165"/>
      <c r="Q62" s="32"/>
      <c r="R62" s="32">
        <f>SUM(R4:R61)</f>
        <v>10</v>
      </c>
      <c r="S62" s="30">
        <f>SUM(S4:S61)</f>
        <v>2</v>
      </c>
      <c r="T62" s="179">
        <f>SUM(T4:T61)</f>
        <v>138</v>
      </c>
      <c r="U62" s="2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3.5" customHeight="1" thickTop="1" thickBot="1">
      <c r="A63" s="15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4"/>
      <c r="N63" s="31"/>
      <c r="O63" s="35"/>
      <c r="P63" s="36"/>
      <c r="Q63" s="2"/>
      <c r="R63" s="2"/>
      <c r="S63" s="2"/>
      <c r="T63" s="2"/>
      <c r="U63" s="2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3.5" customHeight="1" thickTop="1" thickBot="1">
      <c r="A64" s="15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56" t="s">
        <v>63</v>
      </c>
      <c r="N64" s="31">
        <f>COUNTIF(N4:N61,"o")</f>
        <v>0</v>
      </c>
      <c r="O64" s="37" t="s">
        <v>32</v>
      </c>
      <c r="P64" s="38">
        <f>COUNTIF(P4:P61,"pop")</f>
        <v>4</v>
      </c>
      <c r="Q64" s="2"/>
      <c r="R64" s="2"/>
      <c r="S64" s="2"/>
      <c r="T64" s="2"/>
      <c r="U64" s="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5" ht="13.5" customHeight="1" thickTop="1" thickBot="1">
      <c r="A65" s="15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9"/>
      <c r="O65" s="172" t="s">
        <v>64</v>
      </c>
      <c r="P65" s="173">
        <f>COUNTIF(P4:P61,"pop+br")</f>
        <v>2</v>
      </c>
      <c r="Q65" s="2"/>
      <c r="R65" s="2"/>
      <c r="S65" s="2"/>
      <c r="T65" s="2"/>
      <c r="U65" s="2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5" ht="13.5" customHeight="1" thickTop="1" thickBot="1">
      <c r="A66" s="15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9"/>
      <c r="O66" s="40" t="s">
        <v>37</v>
      </c>
      <c r="P66" s="41">
        <f>COUNTIF(P4:P61,"br")</f>
        <v>4</v>
      </c>
      <c r="Q66" s="2"/>
      <c r="R66" s="2"/>
      <c r="S66" s="2"/>
      <c r="T66" s="2"/>
      <c r="U66" s="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5" ht="13.5" customHeight="1" thickTop="1" thickBot="1">
      <c r="A67" s="3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9"/>
      <c r="O67" s="42" t="s">
        <v>56</v>
      </c>
      <c r="P67" s="43">
        <f>COUNTIF(P4:P61,"sr")</f>
        <v>2</v>
      </c>
      <c r="Q67" s="2"/>
      <c r="R67" s="2"/>
      <c r="S67" s="2"/>
      <c r="T67" s="2"/>
      <c r="U67" s="2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5" ht="13.5" customHeight="1" thickTop="1" thickBot="1">
      <c r="A68" s="3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9"/>
      <c r="O68" s="44" t="s">
        <v>53</v>
      </c>
      <c r="P68" s="45">
        <f>COUNTIF(P4:P61,"zł")</f>
        <v>1</v>
      </c>
      <c r="Q68" s="2"/>
      <c r="R68" s="2"/>
      <c r="S68" s="2"/>
      <c r="T68" s="2"/>
      <c r="U68" s="2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5" ht="13.5" customHeight="1" thickTop="1" thickBot="1">
      <c r="A69" s="33"/>
      <c r="B69" s="3"/>
      <c r="C69" s="3"/>
      <c r="D69" s="3"/>
      <c r="E69" s="3"/>
      <c r="F69" s="174"/>
      <c r="G69" s="3"/>
      <c r="H69" s="3"/>
      <c r="I69" s="3"/>
      <c r="J69" s="3"/>
      <c r="K69" s="3"/>
      <c r="L69" s="3"/>
      <c r="M69" s="3"/>
      <c r="N69" s="47"/>
      <c r="O69" s="48" t="s">
        <v>65</v>
      </c>
      <c r="P69" s="155">
        <f>COUNTIF(P4:P61,"za wytrw.")</f>
        <v>1</v>
      </c>
      <c r="Q69" s="3"/>
      <c r="R69" s="3"/>
      <c r="S69" s="3"/>
      <c r="T69" s="3"/>
      <c r="U69" s="2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5" ht="13.5" customHeight="1" thickTop="1" thickBot="1">
      <c r="A70" s="3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7"/>
      <c r="O70" s="49"/>
      <c r="P70" s="50"/>
      <c r="Q70" s="3"/>
      <c r="R70" s="3"/>
      <c r="S70" s="3"/>
      <c r="T70" s="3"/>
      <c r="U70" s="2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5" ht="13.5" customHeight="1" thickTop="1" thickBot="1">
      <c r="A71" s="3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7"/>
      <c r="O71" s="203" t="s">
        <v>203</v>
      </c>
      <c r="P71" s="204">
        <f>COUNTIF(P4:P61,"br -b.ks.")</f>
        <v>1</v>
      </c>
      <c r="Q71" s="3"/>
      <c r="R71" s="3"/>
      <c r="S71" s="3"/>
      <c r="T71" s="3"/>
      <c r="U71" s="2"/>
      <c r="V71" s="2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3.5" customHeight="1" thickTop="1" thickBot="1">
      <c r="A72" s="4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47"/>
      <c r="O72" s="205" t="s">
        <v>218</v>
      </c>
      <c r="P72" s="206">
        <f>COUNTIF(P5:P62,"br -b.ks.")</f>
        <v>1</v>
      </c>
      <c r="Q72" s="3"/>
      <c r="R72" s="3"/>
      <c r="S72" s="3"/>
      <c r="T72" s="3"/>
      <c r="U72" s="2"/>
      <c r="V72" s="2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3.5" customHeight="1" thickTop="1" thickBot="1">
      <c r="A73" s="4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7"/>
      <c r="O73" s="51"/>
      <c r="P73" s="207">
        <f>SUM(P64:P72)</f>
        <v>16</v>
      </c>
      <c r="Q73" s="3"/>
      <c r="R73" s="3"/>
      <c r="S73" s="3"/>
      <c r="T73" s="3"/>
      <c r="U73" s="2"/>
      <c r="V73" s="2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3.5" customHeight="1" thickTop="1">
      <c r="A74" s="4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7"/>
      <c r="O74" s="51"/>
      <c r="P74" s="3"/>
      <c r="Q74" s="3"/>
      <c r="R74" s="3"/>
      <c r="S74" s="3"/>
      <c r="T74" s="3"/>
      <c r="U74" s="2"/>
      <c r="V74" s="2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3.5" customHeight="1">
      <c r="A75" s="4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47"/>
      <c r="O75" s="51"/>
      <c r="P75" s="3"/>
      <c r="Q75" s="3"/>
      <c r="R75" s="3"/>
      <c r="S75" s="3"/>
      <c r="T75" s="3"/>
      <c r="U75" s="2"/>
      <c r="V75" s="2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3.5" customHeight="1">
      <c r="A76" s="4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47"/>
      <c r="O76" s="51"/>
      <c r="P76" s="3"/>
      <c r="Q76" s="3"/>
      <c r="R76" s="3"/>
      <c r="S76" s="3"/>
      <c r="T76" s="3"/>
      <c r="U76" s="2"/>
      <c r="V76" s="2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3.5" customHeight="1">
      <c r="A77" s="4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7"/>
      <c r="O77" s="51"/>
      <c r="P77" s="3"/>
      <c r="Q77" s="3"/>
      <c r="R77" s="3"/>
      <c r="S77" s="3"/>
      <c r="T77" s="3"/>
      <c r="U77" s="3"/>
      <c r="V77" s="2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3.5" customHeight="1">
      <c r="A78" s="4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7"/>
      <c r="O78" s="51"/>
      <c r="P78" s="3"/>
      <c r="Q78" s="3"/>
      <c r="R78" s="3"/>
      <c r="S78" s="3"/>
      <c r="T78" s="3"/>
      <c r="U78" s="3"/>
      <c r="V78" s="2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3.5" customHeight="1">
      <c r="A79" s="4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7"/>
      <c r="O79" s="51"/>
      <c r="P79" s="3"/>
      <c r="Q79" s="3"/>
      <c r="R79" s="3"/>
      <c r="S79" s="3"/>
      <c r="T79" s="3"/>
      <c r="U79" s="3"/>
      <c r="V79" s="2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3.5" customHeight="1">
      <c r="A80" s="4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7"/>
      <c r="O80" s="51"/>
      <c r="P80" s="3"/>
      <c r="Q80" s="3"/>
      <c r="R80" s="3"/>
      <c r="S80" s="3"/>
      <c r="T80" s="3"/>
      <c r="U80" s="3"/>
      <c r="V80" s="2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3.5" customHeight="1">
      <c r="A81" s="4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7"/>
      <c r="O81" s="51"/>
      <c r="P81" s="3"/>
      <c r="Q81" s="3"/>
      <c r="R81" s="3"/>
      <c r="S81" s="3"/>
      <c r="T81" s="3"/>
      <c r="U81" s="3"/>
      <c r="V81" s="2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3.5" customHeight="1">
      <c r="A82" s="4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47"/>
      <c r="O82" s="51"/>
      <c r="P82" s="3"/>
      <c r="Q82" s="3"/>
      <c r="R82" s="3"/>
      <c r="S82" s="3"/>
      <c r="T82" s="3"/>
      <c r="U82" s="3"/>
      <c r="V82" s="2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3.5" customHeight="1">
      <c r="A83" s="4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47"/>
      <c r="O83" s="51"/>
      <c r="P83" s="3"/>
      <c r="Q83" s="3"/>
      <c r="R83" s="3"/>
      <c r="S83" s="3"/>
      <c r="T83" s="3"/>
      <c r="U83" s="3"/>
      <c r="V83" s="2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2.75" customHeight="1">
      <c r="A84" s="4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7"/>
      <c r="O84" s="51"/>
      <c r="P84" s="3"/>
      <c r="Q84" s="3"/>
      <c r="R84" s="3"/>
      <c r="S84" s="3"/>
      <c r="T84" s="3"/>
      <c r="U84" s="3"/>
      <c r="V84" s="2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2.75" customHeight="1">
      <c r="A85" s="4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7"/>
      <c r="O85" s="51"/>
      <c r="P85" s="3"/>
      <c r="Q85" s="3"/>
      <c r="R85" s="3"/>
      <c r="S85" s="3"/>
      <c r="T85" s="3"/>
      <c r="U85" s="3"/>
      <c r="V85" s="2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2.75" customHeight="1">
      <c r="A86" s="4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7"/>
      <c r="O86" s="51"/>
      <c r="P86" s="3"/>
      <c r="Q86" s="3"/>
      <c r="R86" s="3"/>
      <c r="S86" s="3"/>
      <c r="T86" s="3"/>
      <c r="U86" s="3"/>
      <c r="V86" s="2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2.75" customHeight="1">
      <c r="A87" s="4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47"/>
      <c r="O87" s="51"/>
      <c r="P87" s="3"/>
      <c r="Q87" s="3"/>
      <c r="R87" s="3"/>
      <c r="S87" s="3"/>
      <c r="T87" s="3"/>
      <c r="U87" s="3"/>
      <c r="V87" s="2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2.75" customHeight="1">
      <c r="A88" s="4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47"/>
      <c r="O88" s="51"/>
      <c r="P88" s="3"/>
      <c r="Q88" s="3"/>
      <c r="R88" s="3"/>
      <c r="S88" s="3"/>
      <c r="T88" s="3"/>
      <c r="U88" s="3"/>
      <c r="V88" s="2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2.75" customHeight="1">
      <c r="A89" s="4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47"/>
      <c r="O89" s="51"/>
      <c r="P89" s="3"/>
      <c r="Q89" s="3"/>
      <c r="R89" s="3"/>
      <c r="S89" s="3"/>
      <c r="T89" s="3"/>
      <c r="U89" s="3"/>
      <c r="V89" s="3"/>
      <c r="W89" s="3"/>
      <c r="X89" s="3"/>
      <c r="Y89" s="3" t="s">
        <v>66</v>
      </c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2.75" customHeight="1">
      <c r="A90" s="4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47"/>
      <c r="O90" s="51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2.75" customHeight="1">
      <c r="A91" s="4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47"/>
      <c r="O91" s="51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2.75" customHeight="1">
      <c r="A92" s="4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7"/>
      <c r="O92" s="51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2.75" customHeight="1">
      <c r="A93" s="4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47"/>
      <c r="O93" s="51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2.75" customHeight="1">
      <c r="A94" s="4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47"/>
      <c r="O94" s="51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2.75" customHeight="1">
      <c r="A95" s="4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47"/>
      <c r="O95" s="51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2.75" customHeight="1">
      <c r="A96" s="4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47"/>
      <c r="O96" s="51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2.75" customHeight="1">
      <c r="A97" s="4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47"/>
      <c r="O97" s="51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2.75" customHeight="1">
      <c r="A98" s="4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7"/>
      <c r="O98" s="51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2.75" customHeight="1">
      <c r="A99" s="4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47"/>
      <c r="O99" s="51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2.75" customHeight="1">
      <c r="A100" s="4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7"/>
      <c r="O100" s="51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2.75" customHeight="1">
      <c r="A101" s="4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7"/>
      <c r="O101" s="51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2.75" customHeight="1">
      <c r="A102" s="4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7"/>
      <c r="O102" s="5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2.75" customHeight="1">
      <c r="A103" s="4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47"/>
      <c r="O103" s="5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2.75" customHeight="1">
      <c r="A104" s="4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47"/>
      <c r="O104" s="5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2.75" customHeight="1">
      <c r="A105" s="4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47"/>
      <c r="O105" s="5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2.75" customHeight="1">
      <c r="A106" s="4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7"/>
      <c r="O106" s="5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2.75" customHeight="1">
      <c r="A107" s="4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47"/>
      <c r="O107" s="5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2.75" customHeight="1">
      <c r="A108" s="4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7"/>
      <c r="O108" s="5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2.75" customHeight="1">
      <c r="A109" s="4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47"/>
      <c r="O109" s="5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2.75" customHeight="1">
      <c r="A110" s="4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7"/>
      <c r="O110" s="51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2.75" customHeight="1">
      <c r="A111" s="4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7"/>
      <c r="O111" s="51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2.75" customHeight="1">
      <c r="A112" s="4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47"/>
      <c r="O112" s="5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2.75" customHeight="1">
      <c r="A113" s="4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7"/>
      <c r="O113" s="51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2.75" customHeight="1">
      <c r="A114" s="4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7"/>
      <c r="O114" s="51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2.75" customHeight="1">
      <c r="A115" s="4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7"/>
      <c r="O115" s="51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2.75" customHeight="1">
      <c r="A116" s="4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47"/>
      <c r="O116" s="51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2.75" customHeight="1">
      <c r="A117" s="4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7"/>
      <c r="O117" s="51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2.75" customHeight="1">
      <c r="A118" s="4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47"/>
      <c r="O118" s="51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2.75" customHeight="1">
      <c r="A119" s="4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7"/>
      <c r="O119" s="51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2.75" customHeight="1">
      <c r="A120" s="4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7"/>
      <c r="O120" s="51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2.75" customHeight="1">
      <c r="A121" s="4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7"/>
      <c r="O121" s="5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2.75" customHeight="1">
      <c r="A122" s="4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7"/>
      <c r="O122" s="5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2.75" customHeight="1">
      <c r="A123" s="4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7"/>
      <c r="O123" s="5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2.75" customHeight="1">
      <c r="A124" s="4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47"/>
      <c r="O124" s="5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2.75" customHeight="1">
      <c r="A125" s="4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7"/>
      <c r="O125" s="5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2.75" customHeight="1">
      <c r="A126" s="4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7"/>
      <c r="O126" s="5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2.75" customHeight="1">
      <c r="A127" s="4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7"/>
      <c r="O127" s="5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2.75" customHeight="1">
      <c r="A128" s="4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7"/>
      <c r="O128" s="51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2.75" customHeight="1">
      <c r="A129" s="4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7"/>
      <c r="O129" s="51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2.75" customHeight="1">
      <c r="A130" s="4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7"/>
      <c r="O130" s="51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2.75" customHeight="1">
      <c r="A131" s="4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7"/>
      <c r="O131" s="51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2.75" customHeight="1">
      <c r="A132" s="4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7"/>
      <c r="O132" s="51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2.75" customHeight="1">
      <c r="A133" s="4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7"/>
      <c r="O133" s="51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2.75" customHeight="1">
      <c r="A134" s="4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7"/>
      <c r="O134" s="51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2.75" customHeight="1">
      <c r="A135" s="4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7"/>
      <c r="O135" s="51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2.75" customHeight="1">
      <c r="A136" s="4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7"/>
      <c r="O136" s="51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2.75" customHeight="1">
      <c r="A137" s="4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7"/>
      <c r="O137" s="51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2.75" customHeight="1">
      <c r="A138" s="4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7"/>
      <c r="O138" s="51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2.75" customHeight="1">
      <c r="A139" s="4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7"/>
      <c r="O139" s="5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2.75" customHeight="1">
      <c r="A140" s="4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7"/>
      <c r="O140" s="51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2.75" customHeight="1">
      <c r="A141" s="4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7"/>
      <c r="O141" s="51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2.75" customHeight="1">
      <c r="A142" s="4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7"/>
      <c r="O142" s="51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2.75" customHeight="1">
      <c r="A143" s="4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7"/>
      <c r="O143" s="51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2.75" customHeight="1">
      <c r="A144" s="4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7"/>
      <c r="O144" s="51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2.75" customHeight="1">
      <c r="A145" s="4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7"/>
      <c r="O145" s="51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2.75" customHeight="1">
      <c r="A146" s="4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7"/>
      <c r="O146" s="51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2.75" customHeight="1">
      <c r="A147" s="4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7"/>
      <c r="O147" s="51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2.75" customHeight="1">
      <c r="A148" s="4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7"/>
      <c r="O148" s="51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2.75" customHeight="1">
      <c r="A149" s="4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7"/>
      <c r="O149" s="51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2.75" customHeight="1">
      <c r="A150" s="4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7"/>
      <c r="O150" s="51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2.75" customHeight="1">
      <c r="A151" s="4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7"/>
      <c r="O151" s="51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2.75" customHeight="1">
      <c r="A152" s="4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7"/>
      <c r="O152" s="51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2.75" customHeight="1">
      <c r="A153" s="4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7"/>
      <c r="O153" s="51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2.75" customHeight="1">
      <c r="A154" s="4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7"/>
      <c r="O154" s="51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2.75" customHeight="1">
      <c r="A155" s="4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7"/>
      <c r="O155" s="51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2.75" customHeight="1">
      <c r="A156" s="4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7"/>
      <c r="O156" s="51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2.75" customHeight="1">
      <c r="A157" s="4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7"/>
      <c r="O157" s="51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2.75" customHeight="1">
      <c r="A158" s="4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7"/>
      <c r="O158" s="51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2.75" customHeight="1">
      <c r="A159" s="4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7"/>
      <c r="O159" s="51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2.75" customHeight="1">
      <c r="A160" s="4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7"/>
      <c r="O160" s="51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2.75" customHeight="1">
      <c r="A161" s="4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7"/>
      <c r="O161" s="5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2.75" customHeight="1">
      <c r="A162" s="4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7"/>
      <c r="O162" s="5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2.75" customHeight="1">
      <c r="A163" s="4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7"/>
      <c r="O163" s="51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2.75" customHeight="1">
      <c r="A164" s="4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7"/>
      <c r="O164" s="51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2.75" customHeight="1">
      <c r="A165" s="4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7"/>
      <c r="O165" s="51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2.75" customHeight="1">
      <c r="A166" s="4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7"/>
      <c r="O166" s="51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2.75" customHeight="1">
      <c r="A167" s="4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7"/>
      <c r="O167" s="51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2.75" customHeight="1">
      <c r="A168" s="4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7"/>
      <c r="O168" s="51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2.75" customHeight="1">
      <c r="A169" s="4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7"/>
      <c r="O169" s="51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2.75" customHeight="1">
      <c r="A170" s="4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7"/>
      <c r="O170" s="51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2.75" customHeight="1">
      <c r="A171" s="4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7"/>
      <c r="O171" s="51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2.75" customHeight="1">
      <c r="A172" s="4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7"/>
      <c r="O172" s="51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2.75" customHeight="1">
      <c r="A173" s="4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7"/>
      <c r="O173" s="51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2.75" customHeight="1">
      <c r="A174" s="4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7"/>
      <c r="O174" s="51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2.75" customHeight="1">
      <c r="A175" s="4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7"/>
      <c r="O175" s="51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2.75" customHeight="1">
      <c r="A176" s="4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7"/>
      <c r="O176" s="51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2.75" customHeight="1">
      <c r="A177" s="4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7"/>
      <c r="O177" s="51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2.75" customHeight="1">
      <c r="A178" s="4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7"/>
      <c r="O178" s="51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2.75" customHeight="1">
      <c r="A179" s="4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7"/>
      <c r="O179" s="51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2.75" customHeight="1">
      <c r="A180" s="4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7"/>
      <c r="O180" s="51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2.75" customHeight="1">
      <c r="A181" s="4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7"/>
      <c r="O181" s="51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2.75" customHeight="1">
      <c r="A182" s="4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7"/>
      <c r="O182" s="51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2.75" customHeight="1">
      <c r="A183" s="4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7"/>
      <c r="O183" s="51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2.75" customHeight="1">
      <c r="A184" s="4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7"/>
      <c r="O184" s="51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2.75" customHeight="1">
      <c r="A185" s="4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7"/>
      <c r="O185" s="51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2.75" customHeight="1">
      <c r="A186" s="4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7"/>
      <c r="O186" s="51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2.75" customHeight="1">
      <c r="A187" s="4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7"/>
      <c r="O187" s="51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2.75" customHeight="1">
      <c r="A188" s="4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7"/>
      <c r="O188" s="51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2.75" customHeight="1">
      <c r="A189" s="4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7"/>
      <c r="O189" s="51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2.75" customHeight="1">
      <c r="A190" s="4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7"/>
      <c r="O190" s="51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2.75" customHeight="1">
      <c r="A191" s="4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7"/>
      <c r="O191" s="51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2.75" customHeight="1">
      <c r="A192" s="4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7"/>
      <c r="O192" s="51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2.75" customHeight="1">
      <c r="A193" s="4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7"/>
      <c r="O193" s="5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2.75" customHeight="1">
      <c r="A194" s="4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7"/>
      <c r="O194" s="51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2.75" customHeight="1">
      <c r="A195" s="4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7"/>
      <c r="O195" s="51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2.75" customHeight="1">
      <c r="A196" s="4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7"/>
      <c r="O196" s="51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2.75" customHeight="1">
      <c r="A197" s="4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7"/>
      <c r="O197" s="51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2.75" customHeight="1">
      <c r="A198" s="4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7"/>
      <c r="O198" s="51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2.75" customHeight="1">
      <c r="A199" s="4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7"/>
      <c r="O199" s="51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2.75" customHeight="1">
      <c r="A200" s="4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7"/>
      <c r="O200" s="51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2.75" customHeight="1">
      <c r="A201" s="46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7"/>
      <c r="O201" s="51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2.75" customHeight="1">
      <c r="A202" s="46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7"/>
      <c r="O202" s="51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2.75" customHeight="1">
      <c r="A203" s="4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7"/>
      <c r="O203" s="51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2.75" customHeight="1">
      <c r="A204" s="46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7"/>
      <c r="O204" s="51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2.75" customHeight="1">
      <c r="A205" s="46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7"/>
      <c r="O205" s="51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2.75" customHeight="1">
      <c r="A206" s="46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7"/>
      <c r="O206" s="51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2.75" customHeight="1">
      <c r="A207" s="4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7"/>
      <c r="O207" s="51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2.75" customHeight="1">
      <c r="A208" s="4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7"/>
      <c r="O208" s="51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2.75" customHeight="1">
      <c r="A209" s="46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7"/>
      <c r="O209" s="51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2.75" customHeight="1">
      <c r="A210" s="46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7"/>
      <c r="O210" s="51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2.75" customHeight="1">
      <c r="A211" s="46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7"/>
      <c r="O211" s="51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2.75" customHeight="1">
      <c r="A212" s="46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7"/>
      <c r="O212" s="51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2.75" customHeight="1">
      <c r="A213" s="4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7"/>
      <c r="O213" s="51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2.75" customHeight="1">
      <c r="A214" s="46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7"/>
      <c r="O214" s="51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2.75" customHeight="1">
      <c r="A215" s="46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7"/>
      <c r="O215" s="51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2.75" customHeight="1">
      <c r="A216" s="46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7"/>
      <c r="O216" s="51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2.75" customHeight="1">
      <c r="A217" s="46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7"/>
      <c r="O217" s="51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2.75" customHeight="1">
      <c r="A218" s="46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7"/>
      <c r="O218" s="51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2.75" customHeight="1">
      <c r="A219" s="46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7"/>
      <c r="O219" s="51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2.75" customHeight="1">
      <c r="A220" s="46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7"/>
      <c r="O220" s="51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2.75" customHeight="1">
      <c r="A221" s="46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7"/>
      <c r="O221" s="51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2.75" customHeight="1">
      <c r="A222" s="46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7"/>
      <c r="O222" s="51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2.75" customHeight="1">
      <c r="A223" s="46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7"/>
      <c r="O223" s="51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2.75" customHeight="1">
      <c r="A224" s="46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7"/>
      <c r="O224" s="51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2.75" customHeight="1">
      <c r="A225" s="4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7"/>
      <c r="O225" s="51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2.75" customHeight="1">
      <c r="A226" s="4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7"/>
      <c r="O226" s="51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2.75" customHeight="1">
      <c r="A227" s="46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7"/>
      <c r="O227" s="51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2.75" customHeight="1">
      <c r="A228" s="46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7"/>
      <c r="O228" s="51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2.75" customHeight="1">
      <c r="A229" s="46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7"/>
      <c r="O229" s="51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2.75" customHeight="1">
      <c r="A230" s="4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7"/>
      <c r="O230" s="51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2.75" customHeight="1">
      <c r="A231" s="46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7"/>
      <c r="O231" s="51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2.75" customHeight="1">
      <c r="A232" s="46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7"/>
      <c r="O232" s="51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2.75" customHeight="1">
      <c r="A233" s="46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7"/>
      <c r="O233" s="51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2.75" customHeight="1">
      <c r="A234" s="46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7"/>
      <c r="O234" s="51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2.75" customHeight="1">
      <c r="A235" s="46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7"/>
      <c r="O235" s="51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2.75" customHeight="1">
      <c r="A236" s="46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7"/>
      <c r="O236" s="51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2.75" customHeight="1">
      <c r="A237" s="46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7"/>
      <c r="O237" s="51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2.75" customHeight="1">
      <c r="A238" s="4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7"/>
      <c r="O238" s="51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2.75" customHeight="1">
      <c r="A239" s="4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7"/>
      <c r="O239" s="51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2.75" customHeight="1">
      <c r="A240" s="46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7"/>
      <c r="O240" s="51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12.75" customHeight="1">
      <c r="A241" s="46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7"/>
      <c r="O241" s="51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12.75" customHeight="1">
      <c r="A242" s="46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7"/>
      <c r="O242" s="51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12.75" customHeight="1">
      <c r="A243" s="46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7"/>
      <c r="O243" s="51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12.75" customHeight="1">
      <c r="A244" s="46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7"/>
      <c r="O244" s="51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12.75" customHeight="1">
      <c r="A245" s="46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7"/>
      <c r="O245" s="51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12.75" customHeight="1">
      <c r="A246" s="46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7"/>
      <c r="O246" s="51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12.75" customHeight="1">
      <c r="A247" s="46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7"/>
      <c r="O247" s="51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12.75" customHeight="1">
      <c r="A248" s="4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7"/>
      <c r="O248" s="51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12.75" customHeight="1">
      <c r="A249" s="46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7"/>
      <c r="O249" s="51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12.75" customHeight="1">
      <c r="A250" s="46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7"/>
      <c r="O250" s="51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12.75" customHeight="1">
      <c r="A251" s="46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7"/>
      <c r="O251" s="51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12.75" customHeight="1">
      <c r="A252" s="46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7"/>
      <c r="O252" s="51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12.75" customHeight="1">
      <c r="A253" s="46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7"/>
      <c r="O253" s="51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12.75" customHeight="1">
      <c r="A254" s="46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7"/>
      <c r="O254" s="51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12.75" customHeight="1">
      <c r="A255" s="46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7"/>
      <c r="O255" s="51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12.75" customHeight="1">
      <c r="A256" s="46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7"/>
      <c r="O256" s="51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12.75" customHeight="1">
      <c r="A257" s="4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7"/>
      <c r="O257" s="51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12.75" customHeight="1">
      <c r="A258" s="46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7"/>
      <c r="O258" s="51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12.75" customHeight="1">
      <c r="A259" s="46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7"/>
      <c r="O259" s="51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12.75" customHeight="1">
      <c r="A260" s="46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7"/>
      <c r="O260" s="51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12.75" customHeight="1">
      <c r="A261" s="46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7"/>
      <c r="O261" s="51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12.75" customHeight="1">
      <c r="A262" s="46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7"/>
      <c r="O262" s="51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12.75" customHeight="1">
      <c r="A263" s="46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7"/>
      <c r="O263" s="51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12.75" customHeight="1">
      <c r="A264" s="46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7"/>
      <c r="O264" s="51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12.75" customHeight="1">
      <c r="A265" s="46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7"/>
      <c r="O265" s="51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12.75" customHeight="1">
      <c r="A266" s="4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7"/>
      <c r="O266" s="51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12.75" customHeight="1">
      <c r="A267" s="4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7"/>
      <c r="O267" s="51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12.75" customHeight="1">
      <c r="A268" s="4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7"/>
      <c r="O268" s="51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12.75" customHeight="1">
      <c r="A269" s="4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7"/>
      <c r="O269" s="51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12.75" customHeight="1">
      <c r="A270" s="4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7"/>
      <c r="O270" s="51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12.75" customHeight="1">
      <c r="A271" s="4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7"/>
      <c r="O271" s="51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12.75" customHeight="1">
      <c r="A272" s="4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7"/>
      <c r="O272" s="51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12.75" customHeight="1">
      <c r="A273" s="4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7"/>
      <c r="O273" s="51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12.75" customHeight="1">
      <c r="A274" s="4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7"/>
      <c r="O274" s="51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12.75" customHeight="1">
      <c r="A275" s="4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7"/>
      <c r="O275" s="51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12.75" customHeight="1">
      <c r="A276" s="4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7"/>
      <c r="O276" s="51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12.75" customHeight="1">
      <c r="A277" s="46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7"/>
      <c r="O277" s="51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12.75" customHeight="1">
      <c r="A278" s="46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7"/>
      <c r="O278" s="51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12.75" customHeight="1">
      <c r="A279" s="4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7"/>
      <c r="O279" s="51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12.75" customHeight="1">
      <c r="A280" s="46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7"/>
      <c r="O280" s="51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12.75" customHeight="1">
      <c r="A281" s="46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7"/>
      <c r="O281" s="51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12.75" customHeight="1">
      <c r="A282" s="46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7"/>
      <c r="O282" s="51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12.75" customHeight="1">
      <c r="A283" s="46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7"/>
      <c r="O283" s="51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12.75" customHeight="1">
      <c r="A284" s="46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7"/>
      <c r="O284" s="51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12.75" customHeight="1">
      <c r="A285" s="46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7"/>
      <c r="O285" s="51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12.75" customHeight="1">
      <c r="A286" s="46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7"/>
      <c r="O286" s="51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12.75" customHeight="1">
      <c r="A287" s="46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7"/>
      <c r="O287" s="51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12.75" customHeight="1">
      <c r="A288" s="46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7"/>
      <c r="O288" s="51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12.75" customHeight="1">
      <c r="A289" s="46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7"/>
      <c r="O289" s="51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12.75" customHeight="1">
      <c r="A290" s="46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7"/>
      <c r="O290" s="51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12.75" customHeight="1">
      <c r="A291" s="46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7"/>
      <c r="O291" s="51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12.75" customHeight="1">
      <c r="A292" s="46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7"/>
      <c r="O292" s="51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12.75" customHeight="1">
      <c r="A293" s="46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7"/>
      <c r="O293" s="51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12.75" customHeight="1">
      <c r="A294" s="46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7"/>
      <c r="O294" s="51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12.75" customHeight="1">
      <c r="A295" s="46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7"/>
      <c r="O295" s="51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12.75" customHeight="1">
      <c r="A296" s="46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7"/>
      <c r="O296" s="51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12.75" customHeight="1">
      <c r="A297" s="46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7"/>
      <c r="O297" s="51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12.75" customHeight="1">
      <c r="A298" s="46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7"/>
      <c r="O298" s="51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12.75" customHeight="1">
      <c r="A299" s="46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7"/>
      <c r="O299" s="51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12.75" customHeight="1">
      <c r="A300" s="46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7"/>
      <c r="O300" s="51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12.75" customHeight="1">
      <c r="A301" s="46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7"/>
      <c r="O301" s="51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12.75" customHeight="1">
      <c r="A302" s="46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7"/>
      <c r="O302" s="51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12.75" customHeight="1">
      <c r="A303" s="46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7"/>
      <c r="O303" s="51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12.75" customHeight="1">
      <c r="A304" s="46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7"/>
      <c r="O304" s="51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12.75" customHeight="1">
      <c r="A305" s="46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7"/>
      <c r="O305" s="51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12.75" customHeight="1">
      <c r="A306" s="4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7"/>
      <c r="O306" s="51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12.75" customHeight="1">
      <c r="A307" s="46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7"/>
      <c r="O307" s="51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12.75" customHeight="1">
      <c r="A308" s="46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7"/>
      <c r="O308" s="51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12.75" customHeight="1">
      <c r="A309" s="46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7"/>
      <c r="O309" s="51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12.75" customHeight="1">
      <c r="A310" s="46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7"/>
      <c r="O310" s="51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12.75" customHeight="1">
      <c r="A311" s="46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7"/>
      <c r="O311" s="51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12.75" customHeight="1">
      <c r="A312" s="46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7"/>
      <c r="O312" s="51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12.75" customHeight="1">
      <c r="A313" s="4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7"/>
      <c r="O313" s="51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12.75" customHeight="1">
      <c r="A314" s="4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7"/>
      <c r="O314" s="51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12.75" customHeight="1">
      <c r="A315" s="46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7"/>
      <c r="O315" s="51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12.75" customHeight="1">
      <c r="A316" s="46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7"/>
      <c r="O316" s="51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2.75" customHeight="1">
      <c r="A317" s="46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7"/>
      <c r="O317" s="51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12.75" customHeight="1">
      <c r="A318" s="46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7"/>
      <c r="O318" s="51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12.75" customHeight="1">
      <c r="A319" s="46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7"/>
      <c r="O319" s="51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12.75" customHeight="1">
      <c r="A320" s="46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7"/>
      <c r="O320" s="51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12.75" customHeight="1">
      <c r="A321" s="4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7"/>
      <c r="O321" s="51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12.75" customHeight="1">
      <c r="A322" s="4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7"/>
      <c r="O322" s="51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12.75" customHeight="1">
      <c r="A323" s="4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7"/>
      <c r="O323" s="51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12.75" customHeight="1">
      <c r="A324" s="46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7"/>
      <c r="O324" s="51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12.75" customHeight="1">
      <c r="A325" s="46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7"/>
      <c r="O325" s="51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12.75" customHeight="1">
      <c r="A326" s="46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7"/>
      <c r="O326" s="51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12.75" customHeight="1">
      <c r="A327" s="46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7"/>
      <c r="O327" s="51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12.75" customHeight="1">
      <c r="A328" s="46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7"/>
      <c r="O328" s="51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12.75" customHeight="1">
      <c r="A329" s="46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7"/>
      <c r="O329" s="51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12.75" customHeight="1">
      <c r="A330" s="46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7"/>
      <c r="O330" s="51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12.75" customHeight="1">
      <c r="A331" s="46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7"/>
      <c r="O331" s="51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12.75" customHeight="1">
      <c r="A332" s="46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7"/>
      <c r="O332" s="51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12.75" customHeight="1">
      <c r="A333" s="46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7"/>
      <c r="O333" s="51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12.75" customHeight="1">
      <c r="A334" s="46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7"/>
      <c r="O334" s="51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12.75" customHeight="1">
      <c r="A335" s="46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7"/>
      <c r="O335" s="51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12.75" customHeight="1">
      <c r="A336" s="46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7"/>
      <c r="O336" s="51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12.75" customHeight="1">
      <c r="A337" s="46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7"/>
      <c r="O337" s="51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12.75" customHeight="1">
      <c r="A338" s="46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7"/>
      <c r="O338" s="51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12.75" customHeight="1">
      <c r="A339" s="46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7"/>
      <c r="O339" s="51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12.75" customHeight="1">
      <c r="A340" s="46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7"/>
      <c r="O340" s="51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12.75" customHeight="1">
      <c r="A341" s="46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7"/>
      <c r="O341" s="51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12.75" customHeight="1">
      <c r="A342" s="46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7"/>
      <c r="O342" s="51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12.75" customHeight="1">
      <c r="A343" s="46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7"/>
      <c r="O343" s="51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12.75" customHeight="1">
      <c r="A344" s="46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7"/>
      <c r="O344" s="51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12.75" customHeight="1">
      <c r="A345" s="46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7"/>
      <c r="O345" s="51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12.75" customHeight="1">
      <c r="A346" s="46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7"/>
      <c r="O346" s="51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12.75" customHeight="1">
      <c r="A347" s="46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7"/>
      <c r="O347" s="51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12.75" customHeight="1">
      <c r="A348" s="46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7"/>
      <c r="O348" s="51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12.75" customHeight="1">
      <c r="A349" s="46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7"/>
      <c r="O349" s="51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12.75" customHeight="1">
      <c r="A350" s="46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7"/>
      <c r="O350" s="51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12.75" customHeight="1">
      <c r="A351" s="46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7"/>
      <c r="O351" s="51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12.75" customHeight="1">
      <c r="A352" s="46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7"/>
      <c r="O352" s="51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12.75" customHeight="1">
      <c r="A353" s="46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7"/>
      <c r="O353" s="51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12.75" customHeight="1">
      <c r="A354" s="46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7"/>
      <c r="O354" s="51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12.75" customHeight="1">
      <c r="A355" s="46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7"/>
      <c r="O355" s="51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12.75" customHeight="1">
      <c r="A356" s="46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7"/>
      <c r="O356" s="51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12.75" customHeight="1">
      <c r="A357" s="46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7"/>
      <c r="O357" s="51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12.75" customHeight="1">
      <c r="A358" s="46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7"/>
      <c r="O358" s="51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12.75" customHeight="1">
      <c r="A359" s="46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7"/>
      <c r="O359" s="51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12.75" customHeight="1">
      <c r="A360" s="46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7"/>
      <c r="O360" s="51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12.75" customHeight="1">
      <c r="A361" s="46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7"/>
      <c r="O361" s="51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12.75" customHeight="1">
      <c r="A362" s="46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7"/>
      <c r="O362" s="51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12.75" customHeight="1">
      <c r="A363" s="46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7"/>
      <c r="O363" s="51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12.75" customHeight="1">
      <c r="A364" s="46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7"/>
      <c r="O364" s="51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12.75" customHeight="1">
      <c r="A365" s="46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7"/>
      <c r="O365" s="5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12.75" customHeight="1">
      <c r="A366" s="46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7"/>
      <c r="O366" s="5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12.75" customHeight="1">
      <c r="A367" s="46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7"/>
      <c r="O367" s="5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 ht="12.75" customHeight="1">
      <c r="A368" s="46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7"/>
      <c r="O368" s="5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 ht="12.75" customHeight="1">
      <c r="A369" s="46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7"/>
      <c r="O369" s="5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12.75" customHeight="1">
      <c r="A370" s="46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7"/>
      <c r="O370" s="5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12.75" customHeight="1">
      <c r="A371" s="46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7"/>
      <c r="O371" s="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12.75" customHeight="1">
      <c r="A372" s="46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7"/>
      <c r="O372" s="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 ht="12.75" customHeight="1">
      <c r="A373" s="46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7"/>
      <c r="O373" s="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12.75" customHeight="1">
      <c r="A374" s="46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7"/>
      <c r="O374" s="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12.75" customHeight="1">
      <c r="A375" s="46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7"/>
      <c r="O375" s="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12.75" customHeight="1">
      <c r="A376" s="4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7"/>
      <c r="O376" s="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12.75" customHeight="1">
      <c r="A377" s="46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7"/>
      <c r="O377" s="5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12.75" customHeight="1">
      <c r="A378" s="46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7"/>
      <c r="O378" s="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12.75" customHeight="1">
      <c r="A379" s="46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7"/>
      <c r="O379" s="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12.75" customHeight="1">
      <c r="A380" s="46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7"/>
      <c r="O380" s="5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12.75" customHeight="1">
      <c r="A381" s="46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7"/>
      <c r="O381" s="51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12.75" customHeight="1">
      <c r="A382" s="46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7"/>
      <c r="O382" s="51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12.75" customHeight="1">
      <c r="A383" s="46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7"/>
      <c r="O383" s="51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12.75" customHeight="1">
      <c r="A384" s="46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7"/>
      <c r="O384" s="51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 ht="12.75" customHeight="1">
      <c r="A385" s="46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7"/>
      <c r="O385" s="51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12.75" customHeight="1">
      <c r="A386" s="46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7"/>
      <c r="O386" s="51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12.75" customHeight="1">
      <c r="A387" s="46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47"/>
      <c r="O387" s="51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12.75" customHeight="1">
      <c r="A388" s="46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47"/>
      <c r="O388" s="51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12.75" customHeight="1">
      <c r="A389" s="46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47"/>
      <c r="O389" s="51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12.75" customHeight="1">
      <c r="A390" s="46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47"/>
      <c r="O390" s="51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12.75" customHeight="1">
      <c r="A391" s="46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47"/>
      <c r="O391" s="51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12.75" customHeight="1">
      <c r="A392" s="46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47"/>
      <c r="O392" s="51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12.75" customHeight="1">
      <c r="A393" s="46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47"/>
      <c r="O393" s="51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 ht="12.75" customHeight="1">
      <c r="A394" s="46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47"/>
      <c r="O394" s="51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 ht="12.75" customHeight="1">
      <c r="A395" s="46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47"/>
      <c r="O395" s="51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 ht="12.75" customHeight="1">
      <c r="A396" s="46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47"/>
      <c r="O396" s="51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 ht="12.75" customHeight="1">
      <c r="A397" s="46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47"/>
      <c r="O397" s="51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 ht="12.75" customHeight="1">
      <c r="A398" s="46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47"/>
      <c r="O398" s="51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 ht="12.75" customHeight="1">
      <c r="A399" s="46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47"/>
      <c r="O399" s="51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 ht="12.75" customHeight="1">
      <c r="A400" s="46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47"/>
      <c r="O400" s="51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 ht="12.75" customHeight="1">
      <c r="A401" s="46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47"/>
      <c r="O401" s="51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 ht="12.75" customHeight="1">
      <c r="A402" s="46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47"/>
      <c r="O402" s="51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 ht="12.75" customHeight="1">
      <c r="A403" s="46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47"/>
      <c r="O403" s="51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 ht="12.75" customHeight="1">
      <c r="A404" s="46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47"/>
      <c r="O404" s="51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 ht="12.75" customHeight="1">
      <c r="A405" s="46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47"/>
      <c r="O405" s="51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 ht="12.75" customHeight="1">
      <c r="A406" s="46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47"/>
      <c r="O406" s="51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  <row r="407" spans="1:45" ht="12.75" customHeight="1">
      <c r="A407" s="46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47"/>
      <c r="O407" s="51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</row>
    <row r="408" spans="1:45" ht="12.75" customHeight="1">
      <c r="A408" s="46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47"/>
      <c r="O408" s="51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</row>
    <row r="409" spans="1:45" ht="12.75" customHeight="1">
      <c r="A409" s="46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47"/>
      <c r="O409" s="51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</row>
    <row r="410" spans="1:45" ht="12.75" customHeight="1">
      <c r="A410" s="46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47"/>
      <c r="O410" s="51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</row>
    <row r="411" spans="1:45" ht="12.75" customHeight="1">
      <c r="A411" s="46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47"/>
      <c r="O411" s="51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</row>
    <row r="412" spans="1:45" ht="12.75" customHeight="1">
      <c r="A412" s="46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47"/>
      <c r="O412" s="51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</row>
    <row r="413" spans="1:45" ht="12.75" customHeight="1">
      <c r="A413" s="46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47"/>
      <c r="O413" s="51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</row>
    <row r="414" spans="1:45" ht="12.75" customHeight="1">
      <c r="A414" s="46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47"/>
      <c r="O414" s="51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</row>
    <row r="415" spans="1:45" ht="12.75" customHeight="1">
      <c r="A415" s="46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47"/>
      <c r="O415" s="51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</row>
    <row r="416" spans="1:45" ht="12.75" customHeight="1">
      <c r="A416" s="46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47"/>
      <c r="O416" s="51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</row>
    <row r="417" spans="1:45" ht="12.75" customHeight="1">
      <c r="A417" s="4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47"/>
      <c r="O417" s="51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</row>
    <row r="418" spans="1:45" ht="12.75" customHeight="1">
      <c r="A418" s="46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47"/>
      <c r="O418" s="51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</row>
    <row r="419" spans="1:45" ht="12.75" customHeight="1">
      <c r="A419" s="46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47"/>
      <c r="O419" s="51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</row>
    <row r="420" spans="1:45" ht="12.75" customHeight="1">
      <c r="A420" s="46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47"/>
      <c r="O420" s="51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</row>
    <row r="421" spans="1:45" ht="12.75" customHeight="1">
      <c r="A421" s="46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47"/>
      <c r="O421" s="51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</row>
    <row r="422" spans="1:45" ht="12.75" customHeight="1">
      <c r="A422" s="46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47"/>
      <c r="O422" s="51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</row>
    <row r="423" spans="1:45" ht="12.75" customHeight="1">
      <c r="A423" s="46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47"/>
      <c r="O423" s="51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</row>
    <row r="424" spans="1:45" ht="12.75" customHeight="1">
      <c r="A424" s="46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47"/>
      <c r="O424" s="51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</row>
    <row r="425" spans="1:45" ht="12.75" customHeight="1">
      <c r="A425" s="46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47"/>
      <c r="O425" s="51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</row>
    <row r="426" spans="1:45" ht="12.75" customHeight="1">
      <c r="A426" s="46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47"/>
      <c r="O426" s="51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</row>
    <row r="427" spans="1:45" ht="12.75" customHeight="1">
      <c r="A427" s="46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47"/>
      <c r="O427" s="51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</row>
    <row r="428" spans="1:45" ht="12.75" customHeight="1">
      <c r="A428" s="46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47"/>
      <c r="O428" s="51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</row>
    <row r="429" spans="1:45" ht="12.75" customHeight="1">
      <c r="A429" s="4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47"/>
      <c r="O429" s="51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</row>
    <row r="430" spans="1:45" ht="12.75" customHeight="1">
      <c r="A430" s="46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47"/>
      <c r="O430" s="51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</row>
    <row r="431" spans="1:45" ht="12.75" customHeight="1">
      <c r="A431" s="46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47"/>
      <c r="O431" s="51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</row>
    <row r="432" spans="1:45" ht="12.75" customHeight="1">
      <c r="A432" s="46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47"/>
      <c r="O432" s="51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</row>
    <row r="433" spans="1:45" ht="12.75" customHeight="1">
      <c r="A433" s="46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47"/>
      <c r="O433" s="51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</row>
    <row r="434" spans="1:45" ht="12.75" customHeight="1">
      <c r="A434" s="46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47"/>
      <c r="O434" s="51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</row>
    <row r="435" spans="1:45" ht="12.75" customHeight="1">
      <c r="A435" s="4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47"/>
      <c r="O435" s="51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</row>
    <row r="436" spans="1:45" ht="12.75" customHeight="1">
      <c r="A436" s="46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47"/>
      <c r="O436" s="51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</row>
    <row r="437" spans="1:45" ht="12.75" customHeight="1">
      <c r="A437" s="46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47"/>
      <c r="O437" s="51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</row>
    <row r="438" spans="1:45" ht="12.75" customHeight="1">
      <c r="A438" s="46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47"/>
      <c r="O438" s="51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</row>
    <row r="439" spans="1:45" ht="12.75" customHeight="1">
      <c r="A439" s="46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47"/>
      <c r="O439" s="51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</row>
    <row r="440" spans="1:45" ht="12.75" customHeight="1">
      <c r="A440" s="46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47"/>
      <c r="O440" s="51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</row>
    <row r="441" spans="1:45" ht="12.75" customHeight="1">
      <c r="A441" s="46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47"/>
      <c r="O441" s="51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</row>
    <row r="442" spans="1:45" ht="12.75" customHeight="1">
      <c r="A442" s="46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47"/>
      <c r="O442" s="51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</row>
    <row r="443" spans="1:45" ht="12.75" customHeight="1">
      <c r="A443" s="46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47"/>
      <c r="O443" s="51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</row>
    <row r="444" spans="1:45" ht="12.75" customHeight="1">
      <c r="A444" s="46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47"/>
      <c r="O444" s="51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</row>
    <row r="445" spans="1:45" ht="12.75" customHeight="1">
      <c r="A445" s="46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47"/>
      <c r="O445" s="51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</row>
    <row r="446" spans="1:45" ht="12.75" customHeight="1">
      <c r="A446" s="4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47"/>
      <c r="O446" s="51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</row>
    <row r="447" spans="1:45" ht="12.75" customHeight="1">
      <c r="A447" s="46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47"/>
      <c r="O447" s="51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</row>
    <row r="448" spans="1:45" ht="12.75" customHeight="1">
      <c r="A448" s="46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47"/>
      <c r="O448" s="51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</row>
    <row r="449" spans="1:45" ht="12.75" customHeight="1">
      <c r="A449" s="46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47"/>
      <c r="O449" s="51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</row>
    <row r="450" spans="1:45" ht="12.75" customHeight="1">
      <c r="A450" s="46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47"/>
      <c r="O450" s="51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</row>
    <row r="451" spans="1:45" ht="12.75" customHeight="1">
      <c r="A451" s="46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47"/>
      <c r="O451" s="51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</row>
    <row r="452" spans="1:45" ht="12.75" customHeight="1">
      <c r="A452" s="46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47"/>
      <c r="O452" s="51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</row>
    <row r="453" spans="1:45" ht="12.75" customHeight="1">
      <c r="A453" s="46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47"/>
      <c r="O453" s="51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</row>
    <row r="454" spans="1:45" ht="12.75" customHeight="1">
      <c r="A454" s="46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47"/>
      <c r="O454" s="51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</row>
    <row r="455" spans="1:45" ht="12.75" customHeight="1">
      <c r="A455" s="46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47"/>
      <c r="O455" s="51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</row>
    <row r="456" spans="1:45" ht="12.75" customHeight="1">
      <c r="A456" s="46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47"/>
      <c r="O456" s="51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</row>
    <row r="457" spans="1:45" ht="12.75" customHeight="1">
      <c r="A457" s="46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47"/>
      <c r="O457" s="51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</row>
    <row r="458" spans="1:45" ht="12.75" customHeight="1">
      <c r="A458" s="46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47"/>
      <c r="O458" s="51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</row>
    <row r="459" spans="1:45" ht="12.75" customHeight="1">
      <c r="A459" s="46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47"/>
      <c r="O459" s="51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</row>
    <row r="460" spans="1:45" ht="12.75" customHeight="1">
      <c r="A460" s="46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47"/>
      <c r="O460" s="51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</row>
    <row r="461" spans="1:45" ht="12.75" customHeight="1">
      <c r="A461" s="46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47"/>
      <c r="O461" s="51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</row>
    <row r="462" spans="1:45" ht="12.75" customHeight="1">
      <c r="A462" s="46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47"/>
      <c r="O462" s="51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</row>
    <row r="463" spans="1:45" ht="12.75" customHeight="1">
      <c r="A463" s="46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47"/>
      <c r="O463" s="51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</row>
    <row r="464" spans="1:45" ht="12.75" customHeight="1">
      <c r="A464" s="46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47"/>
      <c r="O464" s="51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</row>
    <row r="465" spans="1:45" ht="12.75" customHeight="1">
      <c r="A465" s="46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47"/>
      <c r="O465" s="51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</row>
    <row r="466" spans="1:45" ht="12.75" customHeight="1">
      <c r="A466" s="46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47"/>
      <c r="O466" s="51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</row>
    <row r="467" spans="1:45" ht="12.75" customHeight="1">
      <c r="A467" s="4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47"/>
      <c r="O467" s="51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</row>
    <row r="468" spans="1:45" ht="12.75" customHeight="1">
      <c r="A468" s="46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47"/>
      <c r="O468" s="51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</row>
    <row r="469" spans="1:45" ht="12.75" customHeight="1">
      <c r="A469" s="46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47"/>
      <c r="O469" s="51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</row>
    <row r="470" spans="1:45" ht="12.75" customHeight="1">
      <c r="A470" s="46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47"/>
      <c r="O470" s="51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</row>
    <row r="471" spans="1:45" ht="12.75" customHeight="1">
      <c r="A471" s="46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47"/>
      <c r="O471" s="51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</row>
    <row r="472" spans="1:45" ht="12.75" customHeight="1">
      <c r="A472" s="46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47"/>
      <c r="O472" s="51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</row>
    <row r="473" spans="1:45" ht="12.75" customHeight="1">
      <c r="A473" s="46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47"/>
      <c r="O473" s="51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</row>
    <row r="474" spans="1:45" ht="12.75" customHeight="1">
      <c r="A474" s="46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47"/>
      <c r="O474" s="51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</row>
    <row r="475" spans="1:45" ht="12.75" customHeight="1">
      <c r="A475" s="46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47"/>
      <c r="O475" s="51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</row>
    <row r="476" spans="1:45" ht="12.75" customHeight="1">
      <c r="A476" s="46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47"/>
      <c r="O476" s="51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</row>
    <row r="477" spans="1:45" ht="12.75" customHeight="1">
      <c r="A477" s="46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47"/>
      <c r="O477" s="51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</row>
    <row r="478" spans="1:45" ht="12.75" customHeight="1">
      <c r="A478" s="46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47"/>
      <c r="O478" s="51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</row>
    <row r="479" spans="1:45" ht="12.75" customHeight="1">
      <c r="A479" s="46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47"/>
      <c r="O479" s="51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</row>
    <row r="480" spans="1:45" ht="12.75" customHeight="1">
      <c r="A480" s="46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47"/>
      <c r="O480" s="51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</row>
    <row r="481" spans="1:45" ht="12.75" customHeight="1">
      <c r="A481" s="46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47"/>
      <c r="O481" s="51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</row>
    <row r="482" spans="1:45" ht="12.75" customHeight="1">
      <c r="A482" s="46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47"/>
      <c r="O482" s="51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</row>
    <row r="483" spans="1:45" ht="12.75" customHeight="1">
      <c r="A483" s="46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47"/>
      <c r="O483" s="51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</row>
    <row r="484" spans="1:45" ht="12.75" customHeight="1">
      <c r="A484" s="46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47"/>
      <c r="O484" s="51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</row>
    <row r="485" spans="1:45" ht="12.75" customHeight="1">
      <c r="A485" s="46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47"/>
      <c r="O485" s="51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</row>
    <row r="486" spans="1:45" ht="12.75" customHeight="1">
      <c r="A486" s="46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47"/>
      <c r="O486" s="51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</row>
    <row r="487" spans="1:45" ht="12.75" customHeight="1">
      <c r="A487" s="46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47"/>
      <c r="O487" s="51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</row>
    <row r="488" spans="1:45" ht="12.75" customHeight="1">
      <c r="A488" s="46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47"/>
      <c r="O488" s="51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</row>
    <row r="489" spans="1:45" ht="12.75" customHeight="1">
      <c r="A489" s="46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47"/>
      <c r="O489" s="51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</row>
    <row r="490" spans="1:45" ht="12.75" customHeight="1">
      <c r="A490" s="46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47"/>
      <c r="O490" s="51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</row>
    <row r="491" spans="1:45" ht="12.75" customHeight="1">
      <c r="A491" s="46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47"/>
      <c r="O491" s="51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</row>
    <row r="492" spans="1:45" ht="12.75" customHeight="1">
      <c r="A492" s="46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47"/>
      <c r="O492" s="51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</row>
    <row r="493" spans="1:45" ht="12.75" customHeight="1">
      <c r="A493" s="46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47"/>
      <c r="O493" s="51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</row>
    <row r="494" spans="1:45" ht="12.75" customHeight="1">
      <c r="A494" s="46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47"/>
      <c r="O494" s="51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</row>
    <row r="495" spans="1:45" ht="12.75" customHeight="1">
      <c r="A495" s="46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47"/>
      <c r="O495" s="51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</row>
    <row r="496" spans="1:45" ht="12.75" customHeight="1">
      <c r="A496" s="4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47"/>
      <c r="O496" s="51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</row>
    <row r="497" spans="1:45" ht="12.75" customHeight="1">
      <c r="A497" s="46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47"/>
      <c r="O497" s="51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</row>
    <row r="498" spans="1:45" ht="12.75" customHeight="1">
      <c r="A498" s="46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47"/>
      <c r="O498" s="51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</row>
    <row r="499" spans="1:45" ht="12.75" customHeight="1">
      <c r="A499" s="46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47"/>
      <c r="O499" s="51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</row>
    <row r="500" spans="1:45" ht="12.75" customHeight="1">
      <c r="A500" s="46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47"/>
      <c r="O500" s="51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</row>
    <row r="501" spans="1:45" ht="12.75" customHeight="1">
      <c r="A501" s="46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47"/>
      <c r="O501" s="51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</row>
    <row r="502" spans="1:45" ht="12.75" customHeight="1">
      <c r="A502" s="46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47"/>
      <c r="O502" s="51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</row>
    <row r="503" spans="1:45" ht="12.75" customHeight="1">
      <c r="A503" s="46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47"/>
      <c r="O503" s="51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</row>
    <row r="504" spans="1:45" ht="12.75" customHeight="1">
      <c r="A504" s="46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47"/>
      <c r="O504" s="51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</row>
    <row r="505" spans="1:45" ht="12.75" customHeight="1">
      <c r="A505" s="46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47"/>
      <c r="O505" s="51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</row>
    <row r="506" spans="1:45" ht="12.75" customHeight="1">
      <c r="A506" s="46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47"/>
      <c r="O506" s="51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</row>
    <row r="507" spans="1:45" ht="12.75" customHeight="1">
      <c r="A507" s="46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47"/>
      <c r="O507" s="51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</row>
    <row r="508" spans="1:45" ht="12.75" customHeight="1">
      <c r="A508" s="4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47"/>
      <c r="O508" s="51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</row>
    <row r="509" spans="1:45" ht="12.75" customHeight="1">
      <c r="A509" s="46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47"/>
      <c r="O509" s="51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</row>
    <row r="510" spans="1:45" ht="12.75" customHeight="1">
      <c r="A510" s="46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47"/>
      <c r="O510" s="51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</row>
    <row r="511" spans="1:45" ht="12.75" customHeight="1">
      <c r="A511" s="46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47"/>
      <c r="O511" s="51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</row>
    <row r="512" spans="1:45" ht="12.75" customHeight="1">
      <c r="A512" s="46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47"/>
      <c r="O512" s="51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</row>
    <row r="513" spans="1:45" ht="12.75" customHeight="1">
      <c r="A513" s="46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47"/>
      <c r="O513" s="51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</row>
    <row r="514" spans="1:45" ht="12.75" customHeight="1">
      <c r="A514" s="46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47"/>
      <c r="O514" s="51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</row>
    <row r="515" spans="1:45" ht="12.75" customHeight="1">
      <c r="A515" s="46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47"/>
      <c r="O515" s="51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</row>
    <row r="516" spans="1:45" ht="12.75" customHeight="1">
      <c r="A516" s="46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47"/>
      <c r="O516" s="51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</row>
    <row r="517" spans="1:45" ht="12.75" customHeight="1">
      <c r="A517" s="46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47"/>
      <c r="O517" s="51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</row>
    <row r="518" spans="1:45" ht="12.75" customHeight="1">
      <c r="A518" s="46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47"/>
      <c r="O518" s="51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</row>
    <row r="519" spans="1:45" ht="12.75" customHeight="1">
      <c r="A519" s="46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47"/>
      <c r="O519" s="51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</row>
    <row r="520" spans="1:45" ht="12.75" customHeight="1">
      <c r="A520" s="46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47"/>
      <c r="O520" s="51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</row>
    <row r="521" spans="1:45" ht="12.75" customHeight="1">
      <c r="A521" s="46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47"/>
      <c r="O521" s="51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</row>
    <row r="522" spans="1:45" ht="12.75" customHeight="1">
      <c r="A522" s="46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47"/>
      <c r="O522" s="51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</row>
    <row r="523" spans="1:45" ht="12.75" customHeight="1">
      <c r="A523" s="46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47"/>
      <c r="O523" s="51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</row>
    <row r="524" spans="1:45" ht="12.75" customHeight="1">
      <c r="A524" s="46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47"/>
      <c r="O524" s="51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</row>
    <row r="525" spans="1:45" ht="12.75" customHeight="1">
      <c r="A525" s="46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47"/>
      <c r="O525" s="51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</row>
    <row r="526" spans="1:45" ht="12.75" customHeight="1">
      <c r="A526" s="4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47"/>
      <c r="O526" s="51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</row>
    <row r="527" spans="1:45" ht="12.75" customHeight="1">
      <c r="A527" s="46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47"/>
      <c r="O527" s="51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</row>
    <row r="528" spans="1:45" ht="12.75" customHeight="1">
      <c r="A528" s="46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47"/>
      <c r="O528" s="51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</row>
    <row r="529" spans="1:45" ht="12.75" customHeight="1">
      <c r="A529" s="46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47"/>
      <c r="O529" s="51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</row>
    <row r="530" spans="1:45" ht="12.75" customHeight="1">
      <c r="A530" s="46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47"/>
      <c r="O530" s="51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</row>
    <row r="531" spans="1:45" ht="12.75" customHeight="1">
      <c r="A531" s="46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47"/>
      <c r="O531" s="51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</row>
    <row r="532" spans="1:45" ht="12.75" customHeight="1">
      <c r="A532" s="46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47"/>
      <c r="O532" s="51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</row>
    <row r="533" spans="1:45" ht="12.75" customHeight="1">
      <c r="A533" s="46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47"/>
      <c r="O533" s="51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</row>
    <row r="534" spans="1:45" ht="12.75" customHeight="1">
      <c r="A534" s="46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47"/>
      <c r="O534" s="51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</row>
    <row r="535" spans="1:45" ht="12.75" customHeight="1">
      <c r="A535" s="46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47"/>
      <c r="O535" s="51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</row>
    <row r="536" spans="1:45" ht="12.75" customHeight="1">
      <c r="A536" s="46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47"/>
      <c r="O536" s="51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</row>
    <row r="537" spans="1:45" ht="12.75" customHeight="1">
      <c r="A537" s="46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47"/>
      <c r="O537" s="51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</row>
    <row r="538" spans="1:45" ht="12.75" customHeight="1">
      <c r="A538" s="4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47"/>
      <c r="O538" s="51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</row>
    <row r="539" spans="1:45" ht="12.75" customHeight="1">
      <c r="A539" s="46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47"/>
      <c r="O539" s="51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</row>
    <row r="540" spans="1:45" ht="12.75" customHeight="1">
      <c r="A540" s="46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47"/>
      <c r="O540" s="51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</row>
    <row r="541" spans="1:45" ht="12.75" customHeight="1">
      <c r="A541" s="46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47"/>
      <c r="O541" s="51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</row>
    <row r="542" spans="1:45" ht="12.75" customHeight="1">
      <c r="A542" s="46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47"/>
      <c r="O542" s="51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</row>
    <row r="543" spans="1:45" ht="12.75" customHeight="1">
      <c r="A543" s="46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47"/>
      <c r="O543" s="51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</row>
    <row r="544" spans="1:45" ht="12.75" customHeight="1">
      <c r="A544" s="46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47"/>
      <c r="O544" s="51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</row>
    <row r="545" spans="1:45" ht="12.75" customHeight="1">
      <c r="A545" s="46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47"/>
      <c r="O545" s="51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</row>
    <row r="546" spans="1:45" ht="12.75" customHeight="1">
      <c r="A546" s="46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47"/>
      <c r="O546" s="51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</row>
    <row r="547" spans="1:45" ht="12.75" customHeight="1">
      <c r="A547" s="46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47"/>
      <c r="O547" s="51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</row>
    <row r="548" spans="1:45" ht="12.75" customHeight="1">
      <c r="A548" s="46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47"/>
      <c r="O548" s="51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</row>
    <row r="549" spans="1:45" ht="12.75" customHeight="1">
      <c r="A549" s="46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47"/>
      <c r="O549" s="51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</row>
    <row r="550" spans="1:45" ht="12.75" customHeight="1">
      <c r="A550" s="46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47"/>
      <c r="O550" s="51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</row>
    <row r="551" spans="1:45" ht="12.75" customHeight="1">
      <c r="A551" s="46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47"/>
      <c r="O551" s="51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</row>
    <row r="552" spans="1:45" ht="12.75" customHeight="1">
      <c r="A552" s="46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47"/>
      <c r="O552" s="51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</row>
    <row r="553" spans="1:45" ht="12.75" customHeight="1">
      <c r="A553" s="46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47"/>
      <c r="O553" s="51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</row>
    <row r="554" spans="1:45" ht="12.75" customHeight="1">
      <c r="A554" s="46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47"/>
      <c r="O554" s="51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</row>
    <row r="555" spans="1:45" ht="12.75" customHeight="1">
      <c r="A555" s="46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47"/>
      <c r="O555" s="51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</row>
    <row r="556" spans="1:45" ht="12.75" customHeight="1">
      <c r="A556" s="4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47"/>
      <c r="O556" s="51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</row>
    <row r="557" spans="1:45" ht="12.75" customHeight="1">
      <c r="A557" s="46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47"/>
      <c r="O557" s="51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</row>
    <row r="558" spans="1:45" ht="12.75" customHeight="1">
      <c r="A558" s="46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47"/>
      <c r="O558" s="51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</row>
    <row r="559" spans="1:45" ht="12.75" customHeight="1">
      <c r="A559" s="46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47"/>
      <c r="O559" s="51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</row>
    <row r="560" spans="1:45" ht="12.75" customHeight="1">
      <c r="A560" s="46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47"/>
      <c r="O560" s="51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</row>
    <row r="561" spans="1:45" ht="12.75" customHeight="1">
      <c r="A561" s="46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47"/>
      <c r="O561" s="51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</row>
    <row r="562" spans="1:45" ht="12.75" customHeight="1">
      <c r="A562" s="46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47"/>
      <c r="O562" s="51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</row>
    <row r="563" spans="1:45" ht="12.75" customHeight="1">
      <c r="A563" s="46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47"/>
      <c r="O563" s="51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</row>
    <row r="564" spans="1:45" ht="12.75" customHeight="1">
      <c r="A564" s="46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47"/>
      <c r="O564" s="51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</row>
    <row r="565" spans="1:45" ht="12.75" customHeight="1">
      <c r="A565" s="46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47"/>
      <c r="O565" s="51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</row>
    <row r="566" spans="1:45" ht="12.75" customHeight="1">
      <c r="A566" s="46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47"/>
      <c r="O566" s="51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</row>
    <row r="567" spans="1:45" ht="12.75" customHeight="1">
      <c r="A567" s="46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47"/>
      <c r="O567" s="51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</row>
    <row r="568" spans="1:45" ht="12.75" customHeight="1">
      <c r="A568" s="46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47"/>
      <c r="O568" s="51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</row>
    <row r="569" spans="1:45" ht="12.75" customHeight="1">
      <c r="A569" s="46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47"/>
      <c r="O569" s="51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</row>
    <row r="570" spans="1:45" ht="12.75" customHeight="1">
      <c r="A570" s="4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47"/>
      <c r="O570" s="51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</row>
    <row r="571" spans="1:45" ht="12.75" customHeight="1">
      <c r="A571" s="46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47"/>
      <c r="O571" s="51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</row>
    <row r="572" spans="1:45" ht="12.75" customHeight="1">
      <c r="A572" s="46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47"/>
      <c r="O572" s="51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</row>
    <row r="573" spans="1:45" ht="12.75" customHeight="1">
      <c r="A573" s="46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47"/>
      <c r="O573" s="51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</row>
    <row r="574" spans="1:45" ht="12.75" customHeight="1">
      <c r="A574" s="46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47"/>
      <c r="O574" s="51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</row>
    <row r="575" spans="1:45" ht="12.75" customHeight="1">
      <c r="A575" s="46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47"/>
      <c r="O575" s="51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</row>
    <row r="576" spans="1:45" ht="12.75" customHeight="1">
      <c r="A576" s="46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47"/>
      <c r="O576" s="51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</row>
    <row r="577" spans="1:45" ht="12.75" customHeight="1">
      <c r="A577" s="46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47"/>
      <c r="O577" s="51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</row>
    <row r="578" spans="1:45" ht="12.75" customHeight="1">
      <c r="A578" s="46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47"/>
      <c r="O578" s="51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</row>
    <row r="579" spans="1:45" ht="12.75" customHeight="1">
      <c r="A579" s="46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47"/>
      <c r="O579" s="51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</row>
    <row r="580" spans="1:45" ht="12.75" customHeight="1">
      <c r="A580" s="46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47"/>
      <c r="O580" s="51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</row>
    <row r="581" spans="1:45" ht="12.75" customHeight="1">
      <c r="A581" s="46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47"/>
      <c r="O581" s="51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</row>
    <row r="582" spans="1:45" ht="12.75" customHeight="1">
      <c r="A582" s="46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47"/>
      <c r="O582" s="51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</row>
    <row r="583" spans="1:45" ht="12.75" customHeight="1">
      <c r="A583" s="46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47"/>
      <c r="O583" s="51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</row>
    <row r="584" spans="1:45" ht="12.75" customHeight="1">
      <c r="A584" s="46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47"/>
      <c r="O584" s="51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</row>
    <row r="585" spans="1:45" ht="12.75" customHeight="1">
      <c r="A585" s="46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47"/>
      <c r="O585" s="51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</row>
    <row r="586" spans="1:45" ht="12.75" customHeight="1">
      <c r="A586" s="46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47"/>
      <c r="O586" s="51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</row>
    <row r="587" spans="1:45" ht="12.75" customHeight="1">
      <c r="A587" s="46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7"/>
      <c r="O587" s="51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</row>
    <row r="588" spans="1:45" ht="12.75" customHeight="1">
      <c r="A588" s="46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7"/>
      <c r="O588" s="51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</row>
    <row r="589" spans="1:45" ht="12.75" customHeight="1">
      <c r="A589" s="46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7"/>
      <c r="O589" s="51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</row>
    <row r="590" spans="1:45" ht="12.75" customHeight="1">
      <c r="A590" s="4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7"/>
      <c r="O590" s="51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</row>
    <row r="591" spans="1:45" ht="12.75" customHeight="1">
      <c r="A591" s="46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7"/>
      <c r="O591" s="51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</row>
    <row r="592" spans="1:45" ht="12.75" customHeight="1">
      <c r="A592" s="46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7"/>
      <c r="O592" s="51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</row>
    <row r="593" spans="1:45" ht="12.75" customHeight="1">
      <c r="A593" s="46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7"/>
      <c r="O593" s="51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</row>
    <row r="594" spans="1:45" ht="12.75" customHeight="1">
      <c r="A594" s="46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7"/>
      <c r="O594" s="51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</row>
    <row r="595" spans="1:45" ht="12.75" customHeight="1">
      <c r="A595" s="46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7"/>
      <c r="O595" s="51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</row>
    <row r="596" spans="1:45" ht="12.75" customHeight="1">
      <c r="A596" s="46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7"/>
      <c r="O596" s="51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</row>
    <row r="597" spans="1:45" ht="12.75" customHeight="1">
      <c r="A597" s="46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7"/>
      <c r="O597" s="51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</row>
    <row r="598" spans="1:45" ht="12.75" customHeight="1">
      <c r="A598" s="46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7"/>
      <c r="O598" s="51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</row>
    <row r="599" spans="1:45" ht="12.75" customHeight="1">
      <c r="A599" s="46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7"/>
      <c r="O599" s="51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</row>
    <row r="600" spans="1:45" ht="12.75" customHeight="1">
      <c r="A600" s="46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7"/>
      <c r="O600" s="51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</row>
    <row r="601" spans="1:45" ht="12.75" customHeight="1">
      <c r="A601" s="46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7"/>
      <c r="O601" s="51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</row>
    <row r="602" spans="1:45" ht="12.75" customHeight="1">
      <c r="A602" s="46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7"/>
      <c r="O602" s="51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</row>
    <row r="603" spans="1:45" ht="12.75" customHeight="1">
      <c r="A603" s="46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7"/>
      <c r="O603" s="51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</row>
    <row r="604" spans="1:45" ht="12.75" customHeight="1">
      <c r="A604" s="4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7"/>
      <c r="O604" s="51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</row>
    <row r="605" spans="1:45" ht="12.75" customHeight="1">
      <c r="A605" s="46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7"/>
      <c r="O605" s="51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</row>
    <row r="606" spans="1:45" ht="12.75" customHeight="1">
      <c r="A606" s="46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7"/>
      <c r="O606" s="51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</row>
    <row r="607" spans="1:45" ht="12.75" customHeight="1">
      <c r="A607" s="46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7"/>
      <c r="O607" s="51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</row>
    <row r="608" spans="1:45" ht="12.75" customHeight="1">
      <c r="A608" s="46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7"/>
      <c r="O608" s="51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</row>
    <row r="609" spans="1:45" ht="12.75" customHeight="1">
      <c r="A609" s="46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7"/>
      <c r="O609" s="51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</row>
    <row r="610" spans="1:45" ht="12.75" customHeight="1">
      <c r="A610" s="46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7"/>
      <c r="O610" s="51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</row>
    <row r="611" spans="1:45" ht="12.75" customHeight="1">
      <c r="A611" s="46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7"/>
      <c r="O611" s="51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</row>
    <row r="612" spans="1:45" ht="12.75" customHeight="1">
      <c r="A612" s="46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7"/>
      <c r="O612" s="51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</row>
    <row r="613" spans="1:45" ht="12.75" customHeight="1">
      <c r="A613" s="46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7"/>
      <c r="O613" s="51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</row>
    <row r="614" spans="1:45" ht="12.75" customHeight="1">
      <c r="A614" s="46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7"/>
      <c r="O614" s="51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</row>
    <row r="615" spans="1:45" ht="12.75" customHeight="1">
      <c r="A615" s="46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7"/>
      <c r="O615" s="51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</row>
    <row r="616" spans="1:45" ht="12.75" customHeight="1">
      <c r="A616" s="46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7"/>
      <c r="O616" s="51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</row>
    <row r="617" spans="1:45" ht="12.75" customHeight="1">
      <c r="A617" s="46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7"/>
      <c r="O617" s="51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</row>
    <row r="618" spans="1:45" ht="12.75" customHeight="1">
      <c r="A618" s="46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7"/>
      <c r="O618" s="51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</row>
    <row r="619" spans="1:45" ht="12.75" customHeight="1">
      <c r="A619" s="46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7"/>
      <c r="O619" s="51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</row>
    <row r="620" spans="1:45" ht="12.75" customHeight="1">
      <c r="A620" s="46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7"/>
      <c r="O620" s="51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</row>
    <row r="621" spans="1:45" ht="12.75" customHeight="1">
      <c r="A621" s="46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7"/>
      <c r="O621" s="51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</row>
    <row r="622" spans="1:45" ht="12.75" customHeight="1">
      <c r="A622" s="46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7"/>
      <c r="O622" s="51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</row>
    <row r="623" spans="1:45" ht="12.75" customHeight="1">
      <c r="A623" s="4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7"/>
      <c r="O623" s="51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</row>
    <row r="624" spans="1:45" ht="12.75" customHeight="1">
      <c r="A624" s="46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7"/>
      <c r="O624" s="51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</row>
    <row r="625" spans="1:45" ht="12.75" customHeight="1">
      <c r="A625" s="46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7"/>
      <c r="O625" s="51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</row>
    <row r="626" spans="1:45" ht="12.75" customHeight="1">
      <c r="A626" s="46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7"/>
      <c r="O626" s="51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</row>
    <row r="627" spans="1:45" ht="12.75" customHeight="1">
      <c r="A627" s="46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7"/>
      <c r="O627" s="51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</row>
    <row r="628" spans="1:45" ht="12.75" customHeight="1">
      <c r="A628" s="46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7"/>
      <c r="O628" s="51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</row>
    <row r="629" spans="1:45" ht="12.75" customHeight="1">
      <c r="A629" s="46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7"/>
      <c r="O629" s="51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</row>
    <row r="630" spans="1:45" ht="12.75" customHeight="1">
      <c r="A630" s="46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7"/>
      <c r="O630" s="51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</row>
    <row r="631" spans="1:45" ht="12.75" customHeight="1">
      <c r="A631" s="46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7"/>
      <c r="O631" s="51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</row>
    <row r="632" spans="1:45" ht="12.75" customHeight="1">
      <c r="A632" s="46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7"/>
      <c r="O632" s="51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</row>
    <row r="633" spans="1:45" ht="12.75" customHeight="1">
      <c r="A633" s="46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7"/>
      <c r="O633" s="51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</row>
    <row r="634" spans="1:45" ht="12.75" customHeight="1">
      <c r="A634" s="46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7"/>
      <c r="O634" s="51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</row>
    <row r="635" spans="1:45" ht="12.75" customHeight="1">
      <c r="A635" s="4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7"/>
      <c r="O635" s="51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</row>
    <row r="636" spans="1:45" ht="12.75" customHeight="1">
      <c r="A636" s="46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7"/>
      <c r="O636" s="51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</row>
    <row r="637" spans="1:45" ht="12.75" customHeight="1">
      <c r="A637" s="46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7"/>
      <c r="O637" s="51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</row>
    <row r="638" spans="1:45" ht="12.75" customHeight="1">
      <c r="A638" s="46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7"/>
      <c r="O638" s="51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</row>
    <row r="639" spans="1:45" ht="12.75" customHeight="1">
      <c r="A639" s="46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7"/>
      <c r="O639" s="51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</row>
    <row r="640" spans="1:45" ht="12.75" customHeight="1">
      <c r="A640" s="46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7"/>
      <c r="O640" s="51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</row>
    <row r="641" spans="1:45" ht="12.75" customHeight="1">
      <c r="A641" s="46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7"/>
      <c r="O641" s="5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</row>
    <row r="642" spans="1:45" ht="12.75" customHeight="1">
      <c r="A642" s="46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7"/>
      <c r="O642" s="51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</row>
    <row r="643" spans="1:45" ht="12.75" customHeight="1">
      <c r="A643" s="46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7"/>
      <c r="O643" s="51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</row>
    <row r="644" spans="1:45" ht="12.75" customHeight="1">
      <c r="A644" s="46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7"/>
      <c r="O644" s="51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</row>
    <row r="645" spans="1:45" ht="12.75" customHeight="1">
      <c r="A645" s="46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7"/>
      <c r="O645" s="51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</row>
    <row r="646" spans="1:45" ht="12.75" customHeight="1">
      <c r="A646" s="46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7"/>
      <c r="O646" s="51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</row>
    <row r="647" spans="1:45" ht="12.75" customHeight="1">
      <c r="A647" s="46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7"/>
      <c r="O647" s="51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</row>
    <row r="648" spans="1:45" ht="12.75" customHeight="1">
      <c r="A648" s="46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7"/>
      <c r="O648" s="51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</row>
    <row r="649" spans="1:45" ht="12.75" customHeight="1">
      <c r="A649" s="46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7"/>
      <c r="O649" s="51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</row>
    <row r="650" spans="1:45" ht="12.75" customHeight="1">
      <c r="A650" s="46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7"/>
      <c r="O650" s="51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</row>
    <row r="651" spans="1:45" ht="12.75" customHeight="1">
      <c r="A651" s="46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7"/>
      <c r="O651" s="51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</row>
    <row r="652" spans="1:45" ht="12.75" customHeight="1">
      <c r="A652" s="46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7"/>
      <c r="O652" s="51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</row>
    <row r="653" spans="1:45" ht="12.75" customHeight="1">
      <c r="A653" s="46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7"/>
      <c r="O653" s="51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</row>
    <row r="654" spans="1:45" ht="12.75" customHeight="1">
      <c r="A654" s="46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7"/>
      <c r="O654" s="51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</row>
    <row r="655" spans="1:45" ht="12.75" customHeight="1">
      <c r="A655" s="46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7"/>
      <c r="O655" s="51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</row>
    <row r="656" spans="1:45" ht="12.75" customHeight="1">
      <c r="A656" s="4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7"/>
      <c r="O656" s="51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</row>
    <row r="657" spans="1:45" ht="12.75" customHeight="1">
      <c r="A657" s="46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7"/>
      <c r="O657" s="51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</row>
    <row r="658" spans="1:45" ht="12.75" customHeight="1">
      <c r="A658" s="46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7"/>
      <c r="O658" s="51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</row>
    <row r="659" spans="1:45" ht="12.75" customHeight="1">
      <c r="A659" s="46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7"/>
      <c r="O659" s="51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</row>
    <row r="660" spans="1:45" ht="12.75" customHeight="1">
      <c r="A660" s="46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7"/>
      <c r="O660" s="51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</row>
    <row r="661" spans="1:45" ht="12.75" customHeight="1">
      <c r="A661" s="46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7"/>
      <c r="O661" s="51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</row>
    <row r="662" spans="1:45" ht="12.75" customHeight="1">
      <c r="A662" s="46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7"/>
      <c r="O662" s="51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</row>
    <row r="663" spans="1:45" ht="12.75" customHeight="1">
      <c r="A663" s="46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7"/>
      <c r="O663" s="51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</row>
    <row r="664" spans="1:45" ht="12.75" customHeight="1">
      <c r="A664" s="46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7"/>
      <c r="O664" s="51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</row>
    <row r="665" spans="1:45" ht="12.75" customHeight="1">
      <c r="A665" s="46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7"/>
      <c r="O665" s="51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</row>
    <row r="666" spans="1:45" ht="12.75" customHeight="1">
      <c r="A666" s="46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7"/>
      <c r="O666" s="51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</row>
    <row r="667" spans="1:45" ht="12.75" customHeight="1">
      <c r="A667" s="46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7"/>
      <c r="O667" s="51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</row>
    <row r="668" spans="1:45" ht="12.75" customHeight="1">
      <c r="A668" s="46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7"/>
      <c r="O668" s="51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</row>
    <row r="669" spans="1:45" ht="12.75" customHeight="1">
      <c r="A669" s="46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7"/>
      <c r="O669" s="51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</row>
    <row r="670" spans="1:45" ht="12.75" customHeight="1">
      <c r="A670" s="46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7"/>
      <c r="O670" s="51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</row>
    <row r="671" spans="1:45" ht="12.75" customHeight="1">
      <c r="A671" s="46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7"/>
      <c r="O671" s="51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</row>
    <row r="672" spans="1:45" ht="12.75" customHeight="1">
      <c r="A672" s="46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7"/>
      <c r="O672" s="51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</row>
    <row r="673" spans="1:45" ht="12.75" customHeight="1">
      <c r="A673" s="4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7"/>
      <c r="O673" s="51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</row>
    <row r="674" spans="1:45" ht="12.75" customHeight="1">
      <c r="A674" s="4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7"/>
      <c r="O674" s="51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</row>
    <row r="675" spans="1:45" ht="12.75" customHeight="1">
      <c r="A675" s="4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7"/>
      <c r="O675" s="51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</row>
    <row r="676" spans="1:45" ht="12.75" customHeight="1">
      <c r="A676" s="4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7"/>
      <c r="O676" s="51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</row>
    <row r="677" spans="1:45" ht="12.75" customHeight="1">
      <c r="A677" s="4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7"/>
      <c r="O677" s="51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</row>
    <row r="678" spans="1:45" ht="12.75" customHeight="1">
      <c r="A678" s="4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7"/>
      <c r="O678" s="51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</row>
    <row r="679" spans="1:45" ht="12.75" customHeight="1">
      <c r="A679" s="46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7"/>
      <c r="O679" s="51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</row>
    <row r="680" spans="1:45" ht="12.75" customHeight="1">
      <c r="A680" s="46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7"/>
      <c r="O680" s="51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</row>
    <row r="681" spans="1:45" ht="12.75" customHeight="1">
      <c r="A681" s="46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7"/>
      <c r="O681" s="51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</row>
    <row r="682" spans="1:45" ht="12.75" customHeight="1">
      <c r="A682" s="46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7"/>
      <c r="O682" s="51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</row>
    <row r="683" spans="1:45" ht="12.75" customHeight="1">
      <c r="A683" s="46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7"/>
      <c r="O683" s="51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</row>
    <row r="684" spans="1:45" ht="12.75" customHeight="1">
      <c r="A684" s="46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7"/>
      <c r="O684" s="51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</row>
    <row r="685" spans="1:45" ht="12.75" customHeight="1">
      <c r="A685" s="46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7"/>
      <c r="O685" s="51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</row>
    <row r="686" spans="1:45" ht="12.75" customHeight="1">
      <c r="A686" s="46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7"/>
      <c r="O686" s="51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</row>
    <row r="687" spans="1:45" ht="12.75" customHeight="1">
      <c r="A687" s="46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7"/>
      <c r="O687" s="51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</row>
    <row r="688" spans="1:45" ht="12.75" customHeight="1">
      <c r="A688" s="46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7"/>
      <c r="O688" s="51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</row>
    <row r="689" spans="1:45" ht="12.75" customHeight="1">
      <c r="A689" s="46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7"/>
      <c r="O689" s="51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</row>
    <row r="690" spans="1:45" ht="12.75" customHeight="1">
      <c r="A690" s="46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7"/>
      <c r="O690" s="51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</row>
    <row r="691" spans="1:45" ht="12.75" customHeight="1">
      <c r="A691" s="46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7"/>
      <c r="O691" s="51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</row>
    <row r="692" spans="1:45" ht="12.75" customHeight="1">
      <c r="A692" s="46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7"/>
      <c r="O692" s="51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</row>
    <row r="693" spans="1:45" ht="12.75" customHeight="1">
      <c r="A693" s="46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7"/>
      <c r="O693" s="51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</row>
    <row r="694" spans="1:45" ht="12.75" customHeight="1">
      <c r="A694" s="46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7"/>
      <c r="O694" s="51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</row>
    <row r="695" spans="1:45" ht="12.75" customHeight="1">
      <c r="A695" s="46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7"/>
      <c r="O695" s="51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</row>
    <row r="696" spans="1:45" ht="12.75" customHeight="1">
      <c r="A696" s="46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7"/>
      <c r="O696" s="51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</row>
    <row r="697" spans="1:45" ht="12.75" customHeight="1">
      <c r="A697" s="46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7"/>
      <c r="O697" s="51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</row>
    <row r="698" spans="1:45" ht="12.75" customHeight="1">
      <c r="A698" s="46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7"/>
      <c r="O698" s="51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</row>
    <row r="699" spans="1:45" ht="12.75" customHeight="1">
      <c r="A699" s="46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7"/>
      <c r="O699" s="51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</row>
    <row r="700" spans="1:45" ht="12.75" customHeight="1">
      <c r="A700" s="46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7"/>
      <c r="O700" s="51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</row>
    <row r="701" spans="1:45" ht="12.75" customHeight="1">
      <c r="A701" s="46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7"/>
      <c r="O701" s="51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</row>
    <row r="702" spans="1:45" ht="12.75" customHeight="1">
      <c r="A702" s="46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7"/>
      <c r="O702" s="51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</row>
    <row r="703" spans="1:45" ht="12.75" customHeight="1">
      <c r="A703" s="46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7"/>
      <c r="O703" s="51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</row>
    <row r="704" spans="1:45" ht="12.75" customHeight="1">
      <c r="A704" s="46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7"/>
      <c r="O704" s="51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</row>
    <row r="705" spans="1:45" ht="12.75" customHeight="1">
      <c r="A705" s="46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7"/>
      <c r="O705" s="51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</row>
    <row r="706" spans="1:45" ht="12.75" customHeight="1">
      <c r="A706" s="46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7"/>
      <c r="O706" s="51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</row>
    <row r="707" spans="1:45" ht="12.75" customHeight="1">
      <c r="A707" s="46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7"/>
      <c r="O707" s="51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</row>
    <row r="708" spans="1:45" ht="12.75" customHeight="1">
      <c r="A708" s="46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7"/>
      <c r="O708" s="51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</row>
    <row r="709" spans="1:45" ht="12.75" customHeight="1">
      <c r="A709" s="46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7"/>
      <c r="O709" s="51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</row>
    <row r="710" spans="1:45" ht="12.75" customHeight="1">
      <c r="A710" s="46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7"/>
      <c r="O710" s="51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</row>
    <row r="711" spans="1:45" ht="12.75" customHeight="1">
      <c r="A711" s="46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7"/>
      <c r="O711" s="51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</row>
    <row r="712" spans="1:45" ht="12.75" customHeight="1">
      <c r="A712" s="46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7"/>
      <c r="O712" s="51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</row>
    <row r="713" spans="1:45" ht="12.75" customHeight="1">
      <c r="A713" s="46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7"/>
      <c r="O713" s="51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</row>
    <row r="714" spans="1:45" ht="12.75" customHeight="1">
      <c r="A714" s="46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7"/>
      <c r="O714" s="51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</row>
    <row r="715" spans="1:45" ht="12.75" customHeight="1">
      <c r="A715" s="46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7"/>
      <c r="O715" s="51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</row>
    <row r="716" spans="1:45" ht="12.75" customHeight="1">
      <c r="A716" s="46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7"/>
      <c r="O716" s="51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</row>
    <row r="717" spans="1:45" ht="12.75" customHeight="1">
      <c r="A717" s="46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7"/>
      <c r="O717" s="51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</row>
    <row r="718" spans="1:45" ht="12.75" customHeight="1">
      <c r="A718" s="46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7"/>
      <c r="O718" s="51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</row>
    <row r="719" spans="1:45" ht="12.75" customHeight="1">
      <c r="A719" s="46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7"/>
      <c r="O719" s="51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</row>
    <row r="720" spans="1:45" ht="12.75" customHeight="1">
      <c r="A720" s="46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7"/>
      <c r="O720" s="51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</row>
    <row r="721" spans="1:45" ht="12.75" customHeight="1">
      <c r="A721" s="46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7"/>
      <c r="O721" s="51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</row>
    <row r="722" spans="1:45" ht="12.75" customHeight="1">
      <c r="A722" s="46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7"/>
      <c r="O722" s="51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</row>
    <row r="723" spans="1:45" ht="12.75" customHeight="1">
      <c r="A723" s="46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7"/>
      <c r="O723" s="51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</row>
    <row r="724" spans="1:45" ht="12.75" customHeight="1">
      <c r="A724" s="46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7"/>
      <c r="O724" s="51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</row>
    <row r="725" spans="1:45" ht="12.75" customHeight="1">
      <c r="A725" s="46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7"/>
      <c r="O725" s="51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</row>
    <row r="726" spans="1:45" ht="12.75" customHeight="1">
      <c r="A726" s="46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7"/>
      <c r="O726" s="51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</row>
    <row r="727" spans="1:45" ht="12.75" customHeight="1">
      <c r="A727" s="46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7"/>
      <c r="O727" s="51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</row>
    <row r="728" spans="1:45" ht="12.75" customHeight="1">
      <c r="A728" s="46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7"/>
      <c r="O728" s="51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</row>
    <row r="729" spans="1:45" ht="12.75" customHeight="1">
      <c r="A729" s="4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7"/>
      <c r="O729" s="51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</row>
    <row r="730" spans="1:45" ht="12.75" customHeight="1">
      <c r="A730" s="46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7"/>
      <c r="O730" s="51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</row>
    <row r="731" spans="1:45" ht="12.75" customHeight="1">
      <c r="A731" s="46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7"/>
      <c r="O731" s="51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</row>
    <row r="732" spans="1:45" ht="12.75" customHeight="1">
      <c r="A732" s="46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7"/>
      <c r="O732" s="51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</row>
    <row r="733" spans="1:45" ht="12.75" customHeight="1">
      <c r="A733" s="4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7"/>
      <c r="O733" s="51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</row>
    <row r="734" spans="1:45" ht="12.75" customHeight="1">
      <c r="A734" s="46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7"/>
      <c r="O734" s="51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</row>
    <row r="735" spans="1:45" ht="12.75" customHeight="1">
      <c r="A735" s="46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7"/>
      <c r="O735" s="51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</row>
    <row r="736" spans="1:45" ht="12.75" customHeight="1">
      <c r="A736" s="46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7"/>
      <c r="O736" s="51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</row>
    <row r="737" spans="1:45" ht="12.75" customHeight="1">
      <c r="A737" s="46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7"/>
      <c r="O737" s="51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</row>
    <row r="738" spans="1:45" ht="12.75" customHeight="1">
      <c r="A738" s="46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7"/>
      <c r="O738" s="51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</row>
    <row r="739" spans="1:45" ht="12.75" customHeight="1">
      <c r="A739" s="46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7"/>
      <c r="O739" s="51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</row>
    <row r="740" spans="1:45" ht="12.75" customHeight="1">
      <c r="A740" s="46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7"/>
      <c r="O740" s="51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</row>
    <row r="741" spans="1:45" ht="12.75" customHeight="1">
      <c r="A741" s="46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7"/>
      <c r="O741" s="51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</row>
    <row r="742" spans="1:45" ht="12.75" customHeight="1">
      <c r="A742" s="46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7"/>
      <c r="O742" s="51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</row>
    <row r="743" spans="1:45" ht="12.75" customHeight="1">
      <c r="A743" s="46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7"/>
      <c r="O743" s="51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</row>
    <row r="744" spans="1:45" ht="12.75" customHeight="1">
      <c r="A744" s="46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7"/>
      <c r="O744" s="51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</row>
    <row r="745" spans="1:45" ht="12.75" customHeight="1">
      <c r="A745" s="46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7"/>
      <c r="O745" s="51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</row>
    <row r="746" spans="1:45" ht="12.75" customHeight="1">
      <c r="A746" s="46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7"/>
      <c r="O746" s="51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</row>
    <row r="747" spans="1:45" ht="12.75" customHeight="1">
      <c r="A747" s="46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7"/>
      <c r="O747" s="51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</row>
    <row r="748" spans="1:45" ht="12.75" customHeight="1">
      <c r="A748" s="46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7"/>
      <c r="O748" s="51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</row>
    <row r="749" spans="1:45" ht="12.75" customHeight="1">
      <c r="A749" s="46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7"/>
      <c r="O749" s="51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</row>
    <row r="750" spans="1:45" ht="12.75" customHeight="1">
      <c r="A750" s="46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7"/>
      <c r="O750" s="51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</row>
    <row r="751" spans="1:45" ht="12.75" customHeight="1">
      <c r="A751" s="46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7"/>
      <c r="O751" s="51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</row>
    <row r="752" spans="1:45" ht="12.75" customHeight="1">
      <c r="A752" s="46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7"/>
      <c r="O752" s="51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</row>
    <row r="753" spans="1:45" ht="12.75" customHeight="1">
      <c r="A753" s="46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7"/>
      <c r="O753" s="51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</row>
    <row r="754" spans="1:45" ht="12.75" customHeight="1">
      <c r="A754" s="46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7"/>
      <c r="O754" s="51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</row>
    <row r="755" spans="1:45" ht="12.75" customHeight="1">
      <c r="A755" s="46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7"/>
      <c r="O755" s="51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</row>
    <row r="756" spans="1:45" ht="12.75" customHeight="1">
      <c r="A756" s="46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47"/>
      <c r="O756" s="51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</row>
    <row r="757" spans="1:45" ht="12.75" customHeight="1">
      <c r="A757" s="46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7"/>
      <c r="O757" s="51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</row>
    <row r="758" spans="1:45" ht="12.75" customHeight="1">
      <c r="A758" s="46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47"/>
      <c r="O758" s="51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</row>
    <row r="759" spans="1:45" ht="12.75" customHeight="1">
      <c r="A759" s="46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7"/>
      <c r="O759" s="51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</row>
    <row r="760" spans="1:45" ht="12.75" customHeight="1">
      <c r="A760" s="46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7"/>
      <c r="O760" s="51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</row>
    <row r="761" spans="1:45" ht="12.75" customHeight="1">
      <c r="A761" s="46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47"/>
      <c r="O761" s="51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</row>
    <row r="762" spans="1:45" ht="12.75" customHeight="1">
      <c r="A762" s="46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7"/>
      <c r="O762" s="51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</row>
    <row r="763" spans="1:45" ht="12.75" customHeight="1">
      <c r="A763" s="46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7"/>
      <c r="O763" s="51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</row>
    <row r="764" spans="1:45" ht="12.75" customHeight="1">
      <c r="A764" s="46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7"/>
      <c r="O764" s="51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</row>
    <row r="765" spans="1:45" ht="12.75" customHeight="1">
      <c r="A765" s="46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7"/>
      <c r="O765" s="51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</row>
    <row r="766" spans="1:45" ht="12.75" customHeight="1">
      <c r="A766" s="46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7"/>
      <c r="O766" s="51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</row>
    <row r="767" spans="1:45" ht="12.75" customHeight="1">
      <c r="A767" s="46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7"/>
      <c r="O767" s="51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</row>
    <row r="768" spans="1:45" ht="12.75" customHeight="1">
      <c r="A768" s="46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7"/>
      <c r="O768" s="51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</row>
    <row r="769" spans="1:45" ht="12.75" customHeight="1">
      <c r="A769" s="46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7"/>
      <c r="O769" s="51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</row>
    <row r="770" spans="1:45" ht="12.75" customHeight="1">
      <c r="A770" s="46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7"/>
      <c r="O770" s="51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</row>
    <row r="771" spans="1:45" ht="12.75" customHeight="1">
      <c r="A771" s="46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7"/>
      <c r="O771" s="51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</row>
    <row r="772" spans="1:45" ht="12.75" customHeight="1">
      <c r="A772" s="46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7"/>
      <c r="O772" s="51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</row>
    <row r="773" spans="1:45" ht="12.75" customHeight="1">
      <c r="A773" s="46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7"/>
      <c r="O773" s="51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</row>
    <row r="774" spans="1:45" ht="12.75" customHeight="1">
      <c r="A774" s="46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7"/>
      <c r="O774" s="51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</row>
    <row r="775" spans="1:45" ht="12.75" customHeight="1">
      <c r="A775" s="46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7"/>
      <c r="O775" s="51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</row>
    <row r="776" spans="1:45" ht="12.75" customHeight="1">
      <c r="A776" s="46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7"/>
      <c r="O776" s="51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</row>
    <row r="777" spans="1:45" ht="12.75" customHeight="1">
      <c r="A777" s="46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7"/>
      <c r="O777" s="51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</row>
    <row r="778" spans="1:45" ht="12.75" customHeight="1">
      <c r="A778" s="46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7"/>
      <c r="O778" s="51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</row>
    <row r="779" spans="1:45" ht="12.75" customHeight="1">
      <c r="A779" s="46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7"/>
      <c r="O779" s="51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</row>
    <row r="780" spans="1:45" ht="12.75" customHeight="1">
      <c r="A780" s="46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7"/>
      <c r="O780" s="51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</row>
    <row r="781" spans="1:45" ht="12.75" customHeight="1">
      <c r="A781" s="46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7"/>
      <c r="O781" s="51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</row>
    <row r="782" spans="1:45" ht="12.75" customHeight="1">
      <c r="A782" s="46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7"/>
      <c r="O782" s="51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</row>
    <row r="783" spans="1:45" ht="12.75" customHeight="1">
      <c r="A783" s="46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7"/>
      <c r="O783" s="51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</row>
    <row r="784" spans="1:45" ht="12.75" customHeight="1">
      <c r="A784" s="46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7"/>
      <c r="O784" s="51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</row>
    <row r="785" spans="1:45" ht="12.75" customHeight="1">
      <c r="A785" s="46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7"/>
      <c r="O785" s="51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</row>
    <row r="786" spans="1:45" ht="12.75" customHeight="1">
      <c r="A786" s="46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7"/>
      <c r="O786" s="51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</row>
    <row r="787" spans="1:45" ht="12.75" customHeight="1">
      <c r="A787" s="46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7"/>
      <c r="O787" s="51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</row>
    <row r="788" spans="1:45" ht="12.75" customHeight="1">
      <c r="A788" s="46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7"/>
      <c r="O788" s="51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</row>
    <row r="789" spans="1:45" ht="12.75" customHeight="1">
      <c r="A789" s="46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7"/>
      <c r="O789" s="51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</row>
    <row r="790" spans="1:45" ht="12.75" customHeight="1">
      <c r="A790" s="46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7"/>
      <c r="O790" s="51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</row>
    <row r="791" spans="1:45" ht="12.75" customHeight="1">
      <c r="A791" s="46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7"/>
      <c r="O791" s="51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</row>
    <row r="792" spans="1:45" ht="12.75" customHeight="1">
      <c r="A792" s="46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7"/>
      <c r="O792" s="51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</row>
    <row r="793" spans="1:45" ht="12.75" customHeight="1">
      <c r="A793" s="46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7"/>
      <c r="O793" s="51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</row>
    <row r="794" spans="1:45" ht="12.75" customHeight="1">
      <c r="A794" s="46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7"/>
      <c r="O794" s="51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</row>
    <row r="795" spans="1:45" ht="12.75" customHeight="1">
      <c r="A795" s="46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7"/>
      <c r="O795" s="51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</row>
    <row r="796" spans="1:45" ht="12.75" customHeight="1">
      <c r="A796" s="46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7"/>
      <c r="O796" s="51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</row>
    <row r="797" spans="1:45" ht="12.75" customHeight="1">
      <c r="A797" s="46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7"/>
      <c r="O797" s="51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</row>
    <row r="798" spans="1:45" ht="12.75" customHeight="1">
      <c r="A798" s="46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7"/>
      <c r="O798" s="51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</row>
    <row r="799" spans="1:45" ht="12.75" customHeight="1">
      <c r="A799" s="46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7"/>
      <c r="O799" s="51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</row>
    <row r="800" spans="1:45" ht="12.75" customHeight="1">
      <c r="A800" s="46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7"/>
      <c r="O800" s="51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</row>
    <row r="801" spans="1:45" ht="12.75" customHeight="1">
      <c r="A801" s="46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7"/>
      <c r="O801" s="51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</row>
    <row r="802" spans="1:45" ht="12.75" customHeight="1">
      <c r="A802" s="46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7"/>
      <c r="O802" s="51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</row>
    <row r="803" spans="1:45" ht="12.75" customHeight="1">
      <c r="A803" s="46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7"/>
      <c r="O803" s="51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</row>
    <row r="804" spans="1:45" ht="12.75" customHeight="1">
      <c r="A804" s="4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7"/>
      <c r="O804" s="51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</row>
    <row r="805" spans="1:45" ht="12.75" customHeight="1">
      <c r="A805" s="46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7"/>
      <c r="O805" s="51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</row>
    <row r="806" spans="1:45" ht="12.75" customHeight="1">
      <c r="A806" s="46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7"/>
      <c r="O806" s="51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</row>
    <row r="807" spans="1:45" ht="12.75" customHeight="1">
      <c r="A807" s="46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7"/>
      <c r="O807" s="51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</row>
    <row r="808" spans="1:45" ht="12.75" customHeight="1">
      <c r="A808" s="46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7"/>
      <c r="O808" s="51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</row>
    <row r="809" spans="1:45" ht="12.75" customHeight="1">
      <c r="A809" s="46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7"/>
      <c r="O809" s="51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</row>
    <row r="810" spans="1:45" ht="12.75" customHeight="1">
      <c r="A810" s="46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7"/>
      <c r="O810" s="51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</row>
    <row r="811" spans="1:45" ht="12.75" customHeight="1">
      <c r="A811" s="46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7"/>
      <c r="O811" s="51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</row>
    <row r="812" spans="1:45" ht="12.75" customHeight="1">
      <c r="A812" s="46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7"/>
      <c r="O812" s="51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</row>
    <row r="813" spans="1:45" ht="12.75" customHeight="1">
      <c r="A813" s="46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7"/>
      <c r="O813" s="51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</row>
    <row r="814" spans="1:45" ht="12.75" customHeight="1">
      <c r="A814" s="46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7"/>
      <c r="O814" s="51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</row>
    <row r="815" spans="1:45" ht="12.75" customHeight="1">
      <c r="A815" s="46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7"/>
      <c r="O815" s="51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</row>
    <row r="816" spans="1:45" ht="12.75" customHeight="1">
      <c r="A816" s="46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7"/>
      <c r="O816" s="51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</row>
    <row r="817" spans="1:45" ht="12.75" customHeight="1">
      <c r="A817" s="46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7"/>
      <c r="O817" s="51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</row>
    <row r="818" spans="1:45" ht="12.75" customHeight="1">
      <c r="A818" s="46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7"/>
      <c r="O818" s="51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</row>
    <row r="819" spans="1:45" ht="12.75" customHeight="1">
      <c r="A819" s="46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7"/>
      <c r="O819" s="51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</row>
    <row r="820" spans="1:45" ht="12.75" customHeight="1">
      <c r="A820" s="46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7"/>
      <c r="O820" s="51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</row>
    <row r="821" spans="1:45" ht="12.75" customHeight="1">
      <c r="A821" s="46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7"/>
      <c r="O821" s="51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</row>
    <row r="822" spans="1:45" ht="12.75" customHeight="1">
      <c r="A822" s="46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7"/>
      <c r="O822" s="51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</row>
    <row r="823" spans="1:45" ht="12.75" customHeight="1">
      <c r="A823" s="46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7"/>
      <c r="O823" s="51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</row>
    <row r="824" spans="1:45" ht="12.75" customHeight="1">
      <c r="A824" s="46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7"/>
      <c r="O824" s="51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</row>
    <row r="825" spans="1:45" ht="12.75" customHeight="1">
      <c r="A825" s="46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7"/>
      <c r="O825" s="51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</row>
    <row r="826" spans="1:45" ht="12.75" customHeight="1">
      <c r="A826" s="46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7"/>
      <c r="O826" s="51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</row>
    <row r="827" spans="1:45" ht="12.75" customHeight="1">
      <c r="A827" s="46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7"/>
      <c r="O827" s="51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</row>
    <row r="828" spans="1:45" ht="12.75" customHeight="1">
      <c r="A828" s="46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7"/>
      <c r="O828" s="51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</row>
    <row r="829" spans="1:45" ht="12.75" customHeight="1">
      <c r="A829" s="46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7"/>
      <c r="O829" s="51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</row>
    <row r="830" spans="1:45" ht="12.75" customHeight="1">
      <c r="A830" s="4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7"/>
      <c r="O830" s="51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</row>
    <row r="831" spans="1:45" ht="12.75" customHeight="1">
      <c r="A831" s="46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7"/>
      <c r="O831" s="51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</row>
    <row r="832" spans="1:45" ht="12.75" customHeight="1">
      <c r="A832" s="46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7"/>
      <c r="O832" s="51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</row>
    <row r="833" spans="1:45" ht="12.75" customHeight="1">
      <c r="A833" s="46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7"/>
      <c r="O833" s="51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</row>
    <row r="834" spans="1:45" ht="12.75" customHeight="1">
      <c r="A834" s="46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7"/>
      <c r="O834" s="51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</row>
    <row r="835" spans="1:45" ht="12.75" customHeight="1">
      <c r="A835" s="46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7"/>
      <c r="O835" s="51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</row>
    <row r="836" spans="1:45" ht="12.75" customHeight="1">
      <c r="A836" s="46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7"/>
      <c r="O836" s="51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</row>
    <row r="837" spans="1:45" ht="12.75" customHeight="1">
      <c r="A837" s="46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7"/>
      <c r="O837" s="51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</row>
    <row r="838" spans="1:45" ht="12.75" customHeight="1">
      <c r="A838" s="46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7"/>
      <c r="O838" s="51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</row>
    <row r="839" spans="1:45" ht="12.75" customHeight="1">
      <c r="A839" s="46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7"/>
      <c r="O839" s="51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</row>
    <row r="840" spans="1:45" ht="12.75" customHeight="1">
      <c r="A840" s="46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7"/>
      <c r="O840" s="51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</row>
    <row r="841" spans="1:45" ht="12.75" customHeight="1">
      <c r="A841" s="46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7"/>
      <c r="O841" s="51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</row>
    <row r="842" spans="1:45" ht="12.75" customHeight="1">
      <c r="A842" s="46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7"/>
      <c r="O842" s="51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</row>
    <row r="843" spans="1:45" ht="12.75" customHeight="1">
      <c r="A843" s="46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7"/>
      <c r="O843" s="51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</row>
    <row r="844" spans="1:45" ht="12.75" customHeight="1">
      <c r="A844" s="46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7"/>
      <c r="O844" s="51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</row>
    <row r="845" spans="1:45" ht="12.75" customHeight="1">
      <c r="A845" s="46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7"/>
      <c r="O845" s="51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</row>
    <row r="846" spans="1:45" ht="12.75" customHeight="1">
      <c r="A846" s="46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7"/>
      <c r="O846" s="51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</row>
    <row r="847" spans="1:45" ht="12.75" customHeight="1">
      <c r="A847" s="46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7"/>
      <c r="O847" s="51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</row>
    <row r="848" spans="1:45" ht="12.75" customHeight="1">
      <c r="A848" s="46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47"/>
      <c r="O848" s="51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</row>
    <row r="849" spans="1:45" ht="12.75" customHeight="1">
      <c r="A849" s="46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47"/>
      <c r="O849" s="51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</row>
    <row r="850" spans="1:45" ht="12.75" customHeight="1">
      <c r="A850" s="46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47"/>
      <c r="O850" s="51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</row>
    <row r="851" spans="1:45" ht="12.75" customHeight="1">
      <c r="A851" s="46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47"/>
      <c r="O851" s="51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</row>
    <row r="852" spans="1:45" ht="12.75" customHeight="1">
      <c r="A852" s="46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47"/>
      <c r="O852" s="51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</row>
    <row r="853" spans="1:45" ht="12.75" customHeight="1">
      <c r="A853" s="46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47"/>
      <c r="O853" s="51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</row>
    <row r="854" spans="1:45" ht="12.75" customHeight="1">
      <c r="A854" s="46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47"/>
      <c r="O854" s="51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</row>
    <row r="855" spans="1:45" ht="12.75" customHeight="1">
      <c r="A855" s="46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47"/>
      <c r="O855" s="51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</row>
    <row r="856" spans="1:45" ht="12.75" customHeight="1">
      <c r="A856" s="46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47"/>
      <c r="O856" s="51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</row>
    <row r="857" spans="1:45" ht="12.75" customHeight="1">
      <c r="A857" s="46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47"/>
      <c r="O857" s="51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</row>
    <row r="858" spans="1:45" ht="12.75" customHeight="1">
      <c r="A858" s="46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47"/>
      <c r="O858" s="51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</row>
    <row r="859" spans="1:45" ht="12.75" customHeight="1">
      <c r="A859" s="46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47"/>
      <c r="O859" s="51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</row>
    <row r="860" spans="1:45" ht="12.75" customHeight="1">
      <c r="A860" s="46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47"/>
      <c r="O860" s="51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</row>
    <row r="861" spans="1:45" ht="12.75" customHeight="1">
      <c r="A861" s="46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47"/>
      <c r="O861" s="51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</row>
    <row r="862" spans="1:45" ht="12.75" customHeight="1">
      <c r="A862" s="46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47"/>
      <c r="O862" s="51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</row>
    <row r="863" spans="1:45" ht="12.75" customHeight="1">
      <c r="A863" s="46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47"/>
      <c r="O863" s="51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</row>
    <row r="864" spans="1:45" ht="12.75" customHeight="1">
      <c r="A864" s="46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47"/>
      <c r="O864" s="51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</row>
    <row r="865" spans="1:45" ht="12.75" customHeight="1">
      <c r="A865" s="46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47"/>
      <c r="O865" s="51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</row>
    <row r="866" spans="1:45" ht="12.75" customHeight="1">
      <c r="A866" s="46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47"/>
      <c r="O866" s="51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</row>
    <row r="867" spans="1:45" ht="12.75" customHeight="1">
      <c r="A867" s="46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47"/>
      <c r="O867" s="51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</row>
    <row r="868" spans="1:45" ht="12.75" customHeight="1">
      <c r="A868" s="46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47"/>
      <c r="O868" s="51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</row>
    <row r="869" spans="1:45" ht="12.75" customHeight="1">
      <c r="A869" s="46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47"/>
      <c r="O869" s="51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</row>
    <row r="870" spans="1:45" ht="12.75" customHeight="1">
      <c r="A870" s="46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47"/>
      <c r="O870" s="51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</row>
    <row r="871" spans="1:45" ht="12.75" customHeight="1">
      <c r="A871" s="46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47"/>
      <c r="O871" s="51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</row>
    <row r="872" spans="1:45" ht="12.75" customHeight="1">
      <c r="A872" s="46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47"/>
      <c r="O872" s="51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</row>
    <row r="873" spans="1:45" ht="12.75" customHeight="1">
      <c r="A873" s="46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47"/>
      <c r="O873" s="51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</row>
    <row r="874" spans="1:45" ht="12.75" customHeight="1">
      <c r="A874" s="46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47"/>
      <c r="O874" s="51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</row>
    <row r="875" spans="1:45" ht="12.75" customHeight="1">
      <c r="A875" s="46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47"/>
      <c r="O875" s="51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</row>
    <row r="876" spans="1:45" ht="12.75" customHeight="1">
      <c r="A876" s="46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47"/>
      <c r="O876" s="51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</row>
    <row r="877" spans="1:45" ht="12.75" customHeight="1">
      <c r="A877" s="46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47"/>
      <c r="O877" s="51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</row>
    <row r="878" spans="1:45" ht="12.75" customHeight="1">
      <c r="A878" s="46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47"/>
      <c r="O878" s="51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</row>
    <row r="879" spans="1:45" ht="12.75" customHeight="1">
      <c r="A879" s="46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47"/>
      <c r="O879" s="51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</row>
    <row r="880" spans="1:45" ht="12.75" customHeight="1">
      <c r="A880" s="46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47"/>
      <c r="O880" s="51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</row>
    <row r="881" spans="1:45" ht="12.75" customHeight="1">
      <c r="A881" s="46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47"/>
      <c r="O881" s="51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</row>
    <row r="882" spans="1:45" ht="12.75" customHeight="1">
      <c r="A882" s="46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47"/>
      <c r="O882" s="51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</row>
    <row r="883" spans="1:45" ht="12.75" customHeight="1">
      <c r="A883" s="46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47"/>
      <c r="O883" s="51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</row>
    <row r="884" spans="1:45" ht="12.75" customHeight="1">
      <c r="A884" s="46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47"/>
      <c r="O884" s="51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</row>
    <row r="885" spans="1:45" ht="12.75" customHeight="1">
      <c r="A885" s="46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47"/>
      <c r="O885" s="51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</row>
    <row r="886" spans="1:45" ht="12.75" customHeight="1">
      <c r="A886" s="46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47"/>
      <c r="O886" s="51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</row>
    <row r="887" spans="1:45" ht="12.75" customHeight="1">
      <c r="A887" s="46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47"/>
      <c r="O887" s="51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</row>
    <row r="888" spans="1:45" ht="12.75" customHeight="1">
      <c r="A888" s="46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47"/>
      <c r="O888" s="51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</row>
    <row r="889" spans="1:45" ht="12.75" customHeight="1">
      <c r="A889" s="46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47"/>
      <c r="O889" s="51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</row>
    <row r="890" spans="1:45" ht="12.75" customHeight="1">
      <c r="A890" s="46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47"/>
      <c r="O890" s="51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</row>
    <row r="891" spans="1:45" ht="12.75" customHeight="1">
      <c r="A891" s="46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47"/>
      <c r="O891" s="51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</row>
    <row r="892" spans="1:45" ht="12.75" customHeight="1">
      <c r="A892" s="46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47"/>
      <c r="O892" s="51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</row>
    <row r="893" spans="1:45" ht="12.75" customHeight="1">
      <c r="A893" s="46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47"/>
      <c r="O893" s="5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</row>
    <row r="894" spans="1:45" ht="12.75" customHeight="1">
      <c r="A894" s="46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47"/>
      <c r="O894" s="5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</row>
    <row r="895" spans="1:45" ht="12.75" customHeight="1">
      <c r="A895" s="46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47"/>
      <c r="O895" s="51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</row>
    <row r="896" spans="1:45" ht="12.75" customHeight="1">
      <c r="A896" s="46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47"/>
      <c r="O896" s="51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</row>
    <row r="897" spans="1:45" ht="12.75" customHeight="1">
      <c r="A897" s="46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47"/>
      <c r="O897" s="51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</row>
    <row r="898" spans="1:45" ht="12.75" customHeight="1">
      <c r="A898" s="46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47"/>
      <c r="O898" s="51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</row>
    <row r="899" spans="1:45" ht="12.75" customHeight="1">
      <c r="A899" s="46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47"/>
      <c r="O899" s="51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</row>
    <row r="900" spans="1:45" ht="12.75" customHeight="1">
      <c r="A900" s="46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47"/>
      <c r="O900" s="51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</row>
    <row r="901" spans="1:45" ht="12.75" customHeight="1">
      <c r="A901" s="46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47"/>
      <c r="O901" s="51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</row>
    <row r="902" spans="1:45" ht="12.75" customHeight="1">
      <c r="A902" s="46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47"/>
      <c r="O902" s="51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</row>
    <row r="903" spans="1:45" ht="12.75" customHeight="1">
      <c r="A903" s="46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47"/>
      <c r="O903" s="51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</row>
    <row r="904" spans="1:45" ht="12.75" customHeight="1">
      <c r="A904" s="46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47"/>
      <c r="O904" s="51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</row>
    <row r="905" spans="1:45" ht="12.75" customHeight="1">
      <c r="A905" s="46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47"/>
      <c r="O905" s="51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</row>
    <row r="906" spans="1:45" ht="12.75" customHeight="1">
      <c r="A906" s="46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47"/>
      <c r="O906" s="51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</row>
    <row r="907" spans="1:45" ht="12.75" customHeight="1">
      <c r="A907" s="46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47"/>
      <c r="O907" s="51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</row>
    <row r="908" spans="1:45" ht="12.75" customHeight="1">
      <c r="A908" s="46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47"/>
      <c r="O908" s="51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</row>
    <row r="909" spans="1:45" ht="12.75" customHeight="1">
      <c r="A909" s="46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47"/>
      <c r="O909" s="51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</row>
    <row r="910" spans="1:45" ht="12.75" customHeight="1">
      <c r="A910" s="46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47"/>
      <c r="O910" s="51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</row>
    <row r="911" spans="1:45" ht="12.75" customHeight="1">
      <c r="A911" s="46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47"/>
      <c r="O911" s="51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</row>
    <row r="912" spans="1:45" ht="12.75" customHeight="1">
      <c r="A912" s="46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47"/>
      <c r="O912" s="51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</row>
    <row r="913" spans="1:45" ht="12.75" customHeight="1">
      <c r="A913" s="46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47"/>
      <c r="O913" s="51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</row>
    <row r="914" spans="1:45" ht="12.75" customHeight="1">
      <c r="A914" s="46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47"/>
      <c r="O914" s="51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</row>
    <row r="915" spans="1:45" ht="12.75" customHeight="1">
      <c r="A915" s="46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47"/>
      <c r="O915" s="51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</row>
    <row r="916" spans="1:45" ht="12.75" customHeight="1">
      <c r="A916" s="46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47"/>
      <c r="O916" s="51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</row>
    <row r="917" spans="1:45" ht="12.75" customHeight="1">
      <c r="A917" s="46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47"/>
      <c r="O917" s="51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</row>
    <row r="918" spans="1:45" ht="12.75" customHeight="1">
      <c r="A918" s="46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47"/>
      <c r="O918" s="51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</row>
    <row r="919" spans="1:45" ht="12.75" customHeight="1">
      <c r="A919" s="46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47"/>
      <c r="O919" s="51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</row>
    <row r="920" spans="1:45" ht="12.75" customHeight="1">
      <c r="A920" s="46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47"/>
      <c r="O920" s="51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</row>
    <row r="921" spans="1:45" ht="12.75" customHeight="1">
      <c r="A921" s="46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47"/>
      <c r="O921" s="51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</row>
    <row r="922" spans="1:45" ht="12.75" customHeight="1">
      <c r="A922" s="46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47"/>
      <c r="O922" s="51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</row>
    <row r="923" spans="1:45" ht="12.75" customHeight="1">
      <c r="A923" s="46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47"/>
      <c r="O923" s="51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</row>
    <row r="924" spans="1:45" ht="12.75" customHeight="1">
      <c r="A924" s="46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47"/>
      <c r="O924" s="51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</row>
    <row r="925" spans="1:45" ht="12.75" customHeight="1">
      <c r="A925" s="46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47"/>
      <c r="O925" s="51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</row>
    <row r="926" spans="1:45" ht="12.75" customHeight="1">
      <c r="A926" s="46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47"/>
      <c r="O926" s="51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</row>
    <row r="927" spans="1:45" ht="12.75" customHeight="1">
      <c r="A927" s="46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47"/>
      <c r="O927" s="51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</row>
    <row r="928" spans="1:45" ht="12.75" customHeight="1">
      <c r="A928" s="46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47"/>
      <c r="O928" s="51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</row>
    <row r="929" spans="1:45" ht="12.75" customHeight="1">
      <c r="A929" s="46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47"/>
      <c r="O929" s="51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</row>
    <row r="930" spans="1:45" ht="12.75" customHeight="1">
      <c r="A930" s="46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47"/>
      <c r="O930" s="51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</row>
    <row r="931" spans="1:45" ht="12.75" customHeight="1">
      <c r="A931" s="46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47"/>
      <c r="O931" s="51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</row>
    <row r="932" spans="1:45" ht="12.75" customHeight="1">
      <c r="A932" s="46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47"/>
      <c r="O932" s="51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</row>
    <row r="933" spans="1:45" ht="12.75" customHeight="1">
      <c r="A933" s="46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47"/>
      <c r="O933" s="51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</row>
    <row r="934" spans="1:45" ht="12.75" customHeight="1">
      <c r="A934" s="46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47"/>
      <c r="O934" s="51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</row>
    <row r="935" spans="1:45" ht="12.75" customHeight="1">
      <c r="A935" s="46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47"/>
      <c r="O935" s="51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</row>
    <row r="936" spans="1:45" ht="12.75" customHeight="1">
      <c r="A936" s="46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47"/>
      <c r="O936" s="51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</row>
    <row r="937" spans="1:45" ht="12.75" customHeight="1">
      <c r="A937" s="46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47"/>
      <c r="O937" s="51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</row>
    <row r="938" spans="1:45" ht="12.75" customHeight="1">
      <c r="A938" s="46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47"/>
      <c r="O938" s="51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</row>
    <row r="939" spans="1:45" ht="12.75" customHeight="1">
      <c r="A939" s="46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47"/>
      <c r="O939" s="51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</row>
    <row r="940" spans="1:45" ht="12.75" customHeight="1">
      <c r="A940" s="46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47"/>
      <c r="O940" s="51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</row>
    <row r="941" spans="1:45" ht="12.75" customHeight="1">
      <c r="A941" s="46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47"/>
      <c r="O941" s="51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</row>
    <row r="942" spans="1:45" ht="12.75" customHeight="1">
      <c r="A942" s="46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47"/>
      <c r="O942" s="51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</row>
    <row r="943" spans="1:45" ht="12.75" customHeight="1">
      <c r="A943" s="46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47"/>
      <c r="O943" s="51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</row>
    <row r="944" spans="1:45" ht="12.75" customHeight="1">
      <c r="A944" s="46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47"/>
      <c r="O944" s="51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</row>
    <row r="945" spans="1:45" ht="12.75" customHeight="1">
      <c r="A945" s="46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47"/>
      <c r="O945" s="51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</row>
    <row r="946" spans="1:45" ht="12.75" customHeight="1">
      <c r="A946" s="46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47"/>
      <c r="O946" s="51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</row>
    <row r="947" spans="1:45" ht="12.75" customHeight="1">
      <c r="A947" s="46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47"/>
      <c r="O947" s="51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</row>
    <row r="948" spans="1:45" ht="12.75" customHeight="1">
      <c r="A948" s="46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47"/>
      <c r="O948" s="51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</row>
    <row r="949" spans="1:45" ht="12.75" customHeight="1">
      <c r="A949" s="46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47"/>
      <c r="O949" s="51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</row>
    <row r="950" spans="1:45" ht="12.75" customHeight="1">
      <c r="A950" s="46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47"/>
      <c r="O950" s="51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</row>
    <row r="951" spans="1:45" ht="12.75" customHeight="1">
      <c r="A951" s="46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47"/>
      <c r="O951" s="51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</row>
    <row r="952" spans="1:45" ht="12.75" customHeight="1">
      <c r="A952" s="46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47"/>
      <c r="O952" s="51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</row>
    <row r="953" spans="1:45" ht="12.75" customHeight="1">
      <c r="A953" s="46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47"/>
      <c r="O953" s="51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</row>
    <row r="954" spans="1:45" ht="12.75" customHeight="1">
      <c r="A954" s="46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47"/>
      <c r="O954" s="51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</row>
    <row r="955" spans="1:45" ht="12.75" customHeight="1">
      <c r="A955" s="46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47"/>
      <c r="O955" s="51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</row>
    <row r="956" spans="1:45" ht="12.75" customHeight="1">
      <c r="A956" s="46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47"/>
      <c r="O956" s="51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</row>
    <row r="957" spans="1:45" ht="12.75" customHeight="1">
      <c r="A957" s="46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47"/>
      <c r="O957" s="51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</row>
    <row r="958" spans="1:45" ht="12.75" customHeight="1">
      <c r="A958" s="46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47"/>
      <c r="O958" s="51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</row>
    <row r="959" spans="1:45" ht="12.75" customHeight="1">
      <c r="A959" s="46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47"/>
      <c r="O959" s="51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</row>
    <row r="960" spans="1:45" ht="12.75" customHeight="1">
      <c r="A960" s="46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47"/>
      <c r="O960" s="51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</row>
    <row r="961" spans="1:45" ht="12.75" customHeight="1">
      <c r="A961" s="46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47"/>
      <c r="O961" s="51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</row>
    <row r="962" spans="1:45" ht="12.75" customHeight="1">
      <c r="A962" s="46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47"/>
      <c r="O962" s="51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</row>
    <row r="963" spans="1:45" ht="12.75" customHeight="1">
      <c r="A963" s="46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47"/>
      <c r="O963" s="51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</row>
    <row r="964" spans="1:45" ht="12.75" customHeight="1">
      <c r="A964" s="46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47"/>
      <c r="O964" s="51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</row>
    <row r="965" spans="1:45" ht="12.75" customHeight="1">
      <c r="A965" s="46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47"/>
      <c r="O965" s="51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</row>
    <row r="966" spans="1:45" ht="12.75" customHeight="1">
      <c r="A966" s="46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47"/>
      <c r="O966" s="51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</row>
    <row r="967" spans="1:45" ht="12.75" customHeight="1">
      <c r="A967" s="46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47"/>
      <c r="O967" s="51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</row>
    <row r="968" spans="1:45" ht="12.75" customHeight="1">
      <c r="A968" s="46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47"/>
      <c r="O968" s="51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</row>
    <row r="969" spans="1:45" ht="12.75" customHeight="1">
      <c r="A969" s="46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47"/>
      <c r="O969" s="51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</row>
    <row r="970" spans="1:45" ht="12.75" customHeight="1">
      <c r="A970" s="46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47"/>
      <c r="O970" s="51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</row>
    <row r="971" spans="1:45" ht="12.75" customHeight="1">
      <c r="A971" s="46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47"/>
      <c r="O971" s="51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</row>
    <row r="972" spans="1:45" ht="12.75" customHeight="1">
      <c r="A972" s="46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47"/>
      <c r="O972" s="51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</row>
    <row r="973" spans="1:45" ht="12.75" customHeight="1">
      <c r="A973" s="46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47"/>
      <c r="O973" s="51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</row>
    <row r="974" spans="1:45" ht="12.75" customHeight="1">
      <c r="A974" s="46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47"/>
      <c r="O974" s="51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</row>
    <row r="975" spans="1:45" ht="12.75" customHeight="1">
      <c r="A975" s="46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47"/>
      <c r="O975" s="51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</row>
    <row r="976" spans="1:45" ht="12.75" customHeight="1">
      <c r="A976" s="46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47"/>
      <c r="O976" s="51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</row>
    <row r="977" spans="1:45" ht="12.75" customHeight="1">
      <c r="A977" s="46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47"/>
      <c r="O977" s="51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</row>
    <row r="978" spans="1:45" ht="12.75" customHeight="1">
      <c r="A978" s="46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47"/>
      <c r="O978" s="51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</row>
    <row r="979" spans="1:45" ht="12.75" customHeight="1">
      <c r="A979" s="46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47"/>
      <c r="O979" s="51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</row>
    <row r="980" spans="1:45" ht="12.75" customHeight="1">
      <c r="A980" s="46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47"/>
      <c r="O980" s="51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</row>
    <row r="981" spans="1:45" ht="12.75" customHeight="1">
      <c r="A981" s="46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47"/>
      <c r="O981" s="51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</row>
    <row r="982" spans="1:45" ht="12.75" customHeight="1">
      <c r="A982" s="46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47"/>
      <c r="O982" s="51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</row>
    <row r="983" spans="1:45" ht="12.75" customHeight="1">
      <c r="A983" s="46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47"/>
      <c r="O983" s="51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</row>
    <row r="984" spans="1:45" ht="12.75" customHeight="1">
      <c r="A984" s="46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47"/>
      <c r="O984" s="51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</row>
    <row r="985" spans="1:45" ht="12.75" customHeight="1">
      <c r="A985" s="46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47"/>
      <c r="O985" s="51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</row>
    <row r="986" spans="1:45" ht="12.75" customHeight="1">
      <c r="A986" s="46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47"/>
      <c r="O986" s="51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</row>
    <row r="987" spans="1:45" ht="12.75" customHeight="1">
      <c r="A987" s="46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47"/>
      <c r="O987" s="51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</row>
    <row r="988" spans="1:45" ht="12.75" customHeight="1">
      <c r="A988" s="46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47"/>
      <c r="O988" s="51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</row>
    <row r="989" spans="1:45" ht="12.75" customHeight="1">
      <c r="A989" s="46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47"/>
      <c r="O989" s="51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</row>
    <row r="990" spans="1:45" ht="12.75" customHeight="1">
      <c r="A990" s="46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47"/>
      <c r="O990" s="51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</row>
    <row r="991" spans="1:45" ht="12.75" customHeight="1">
      <c r="A991" s="46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47"/>
      <c r="O991" s="51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</row>
    <row r="992" spans="1:45" ht="12.75" customHeight="1">
      <c r="A992" s="46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47"/>
      <c r="O992" s="51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</row>
    <row r="993" spans="1:45" ht="12.75" customHeight="1">
      <c r="A993" s="46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47"/>
      <c r="O993" s="51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</row>
    <row r="994" spans="1:45" ht="12.75" customHeight="1">
      <c r="A994" s="46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47"/>
      <c r="O994" s="51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</row>
    <row r="995" spans="1:45" ht="12.75" customHeight="1">
      <c r="A995" s="46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47"/>
      <c r="O995" s="51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</row>
    <row r="996" spans="1:45" ht="12.75" customHeight="1">
      <c r="A996" s="46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47"/>
      <c r="O996" s="51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</row>
    <row r="997" spans="1:45" ht="12.75" customHeight="1">
      <c r="A997" s="46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</row>
    <row r="998" spans="1:45" ht="12.75" customHeight="1">
      <c r="A998" s="46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</row>
    <row r="999" spans="1:45" ht="12.75" customHeight="1">
      <c r="A999" s="46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</row>
    <row r="1000" spans="1:45" ht="12.75" customHeight="1"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</row>
    <row r="1001" spans="1:45" ht="12.75" customHeight="1"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</row>
    <row r="1002" spans="1:45" ht="12.75" customHeight="1"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</row>
    <row r="1003" spans="1:45" ht="12.75" customHeight="1"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</row>
    <row r="1004" spans="1:45" ht="12.75" customHeight="1"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</row>
    <row r="1005" spans="1:45" ht="12.75" customHeight="1"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</row>
    <row r="1006" spans="1:45" ht="12.75" customHeight="1"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</row>
    <row r="1007" spans="1:45" ht="12.75" customHeight="1"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</row>
    <row r="1008" spans="1:45" ht="12.75" customHeight="1"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</row>
    <row r="1009" spans="22:45" ht="12.75" customHeight="1"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</row>
    <row r="1010" spans="22:45" ht="12.75" customHeight="1"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</row>
    <row r="1011" spans="22:45" ht="12.75" customHeight="1"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</row>
    <row r="1012" spans="22:45" ht="12.75" customHeight="1"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</row>
    <row r="1013" spans="22:45" ht="12.75" customHeight="1"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</row>
    <row r="1014" spans="22:45" ht="12.75" customHeight="1"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</row>
    <row r="1015" spans="22:45" ht="12.75" customHeight="1"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</row>
    <row r="1016" spans="22:45" ht="12.75" customHeight="1"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</row>
  </sheetData>
  <mergeCells count="13">
    <mergeCell ref="R1:R3"/>
    <mergeCell ref="S1:S3"/>
    <mergeCell ref="T1:T3"/>
    <mergeCell ref="A2:A3"/>
    <mergeCell ref="B2:B3"/>
    <mergeCell ref="C2:C3"/>
    <mergeCell ref="E2:K2"/>
    <mergeCell ref="L2:L3"/>
    <mergeCell ref="M2:M3"/>
    <mergeCell ref="N2:N3"/>
    <mergeCell ref="O2:P2"/>
    <mergeCell ref="A1:Q1"/>
    <mergeCell ref="Q2:Q3"/>
  </mergeCells>
  <conditionalFormatting sqref="T4:T61">
    <cfRule type="cellIs" dxfId="16" priority="8" operator="equal">
      <formula>0</formula>
    </cfRule>
  </conditionalFormatting>
  <conditionalFormatting sqref="T4:T61">
    <cfRule type="cellIs" dxfId="15" priority="9" operator="between">
      <formula>3</formula>
      <formula>5</formula>
    </cfRule>
  </conditionalFormatting>
  <conditionalFormatting sqref="T4:T61">
    <cfRule type="cellIs" dxfId="14" priority="10" operator="greaterThanOrEqual">
      <formula>6</formula>
    </cfRule>
  </conditionalFormatting>
  <conditionalFormatting sqref="P4:P61">
    <cfRule type="cellIs" dxfId="13" priority="3" operator="equal">
      <formula>"pop+br"</formula>
    </cfRule>
    <cfRule type="cellIs" dxfId="12" priority="11" operator="equal">
      <formula>"pop -b.ks."</formula>
    </cfRule>
  </conditionalFormatting>
  <conditionalFormatting sqref="P4:P61">
    <cfRule type="cellIs" dxfId="11" priority="12" operator="equal">
      <formula>"pop"</formula>
    </cfRule>
  </conditionalFormatting>
  <conditionalFormatting sqref="P4:P61">
    <cfRule type="cellIs" dxfId="10" priority="13" operator="equal">
      <formula>"pop+br"</formula>
    </cfRule>
  </conditionalFormatting>
  <conditionalFormatting sqref="P4:P61">
    <cfRule type="cellIs" dxfId="9" priority="14" operator="equal">
      <formula>"br"</formula>
    </cfRule>
  </conditionalFormatting>
  <conditionalFormatting sqref="P4:P61">
    <cfRule type="cellIs" dxfId="8" priority="15" operator="equal">
      <formula>"za wytrw."</formula>
    </cfRule>
  </conditionalFormatting>
  <conditionalFormatting sqref="P4:P61">
    <cfRule type="cellIs" dxfId="7" priority="16" operator="equal">
      <formula>"zł"</formula>
    </cfRule>
  </conditionalFormatting>
  <conditionalFormatting sqref="P4:P61">
    <cfRule type="cellIs" dxfId="6" priority="17" operator="equal">
      <formula>"sr"</formula>
    </cfRule>
  </conditionalFormatting>
  <conditionalFormatting sqref="O4:O61">
    <cfRule type="cellIs" dxfId="5" priority="4" operator="equal">
      <formula>"zł"</formula>
    </cfRule>
    <cfRule type="cellIs" dxfId="4" priority="5" operator="equal">
      <formula>"sr"</formula>
    </cfRule>
    <cfRule type="cellIs" dxfId="3" priority="6" operator="equal">
      <formula>"br"</formula>
    </cfRule>
    <cfRule type="cellIs" dxfId="2" priority="7" operator="equal">
      <formula>"pop"</formula>
    </cfRule>
  </conditionalFormatting>
  <conditionalFormatting sqref="P4:P61">
    <cfRule type="cellIs" dxfId="1" priority="2" operator="equal">
      <formula>"br -b.ks."</formula>
    </cfRule>
  </conditionalFormatting>
  <conditionalFormatting sqref="P4:P61">
    <cfRule type="cellIs" dxfId="0" priority="1" operator="equal">
      <formula>"br -b.ks,"</formula>
    </cfRule>
  </conditionalFormatting>
  <pageMargins left="0.70833333333333304" right="0.70833333333333304" top="0.74791666666666701" bottom="0.7479166666666670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E7" sqref="E7"/>
    </sheetView>
  </sheetViews>
  <sheetFormatPr defaultRowHeight="12.75"/>
  <cols>
    <col min="1" max="1" width="11.5703125" customWidth="1"/>
    <col min="2" max="2" width="51.4257812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47.2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9.5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15">
      <c r="A3" s="72" t="s">
        <v>89</v>
      </c>
      <c r="B3" s="105" t="s">
        <v>90</v>
      </c>
      <c r="C3" s="57" t="s">
        <v>84</v>
      </c>
      <c r="D3" s="59">
        <v>8</v>
      </c>
      <c r="E3" s="73"/>
      <c r="F3" s="59" t="s">
        <v>11</v>
      </c>
      <c r="G3" s="70"/>
    </row>
    <row r="4" spans="1:7" ht="14.25" customHeight="1" thickBot="1">
      <c r="A4" s="72" t="s">
        <v>89</v>
      </c>
      <c r="B4" s="81" t="s">
        <v>91</v>
      </c>
      <c r="C4" s="57" t="s">
        <v>84</v>
      </c>
      <c r="D4" s="59">
        <v>2</v>
      </c>
      <c r="E4" s="85">
        <v>10</v>
      </c>
      <c r="F4" s="59" t="s">
        <v>11</v>
      </c>
      <c r="G4" s="71"/>
    </row>
    <row r="5" spans="1:7" ht="15.75" thickBot="1">
      <c r="E5" s="87">
        <f>SUM(E4)</f>
        <v>10</v>
      </c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18" sqref="E18"/>
    </sheetView>
  </sheetViews>
  <sheetFormatPr defaultRowHeight="12.75"/>
  <cols>
    <col min="1" max="1" width="11.5703125" customWidth="1"/>
    <col min="2" max="2" width="58.2851562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39.7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8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20.100000000000001" customHeight="1">
      <c r="A3" s="75" t="s">
        <v>92</v>
      </c>
      <c r="B3" s="77" t="s">
        <v>208</v>
      </c>
      <c r="C3" s="75" t="s">
        <v>93</v>
      </c>
      <c r="D3" s="75">
        <v>2</v>
      </c>
      <c r="E3" s="73"/>
      <c r="F3" s="75" t="s">
        <v>11</v>
      </c>
      <c r="G3" s="70"/>
    </row>
    <row r="4" spans="1:7" ht="20.100000000000001" customHeight="1">
      <c r="A4" s="75" t="s">
        <v>92</v>
      </c>
      <c r="B4" s="77" t="s">
        <v>209</v>
      </c>
      <c r="C4" s="75" t="s">
        <v>93</v>
      </c>
      <c r="D4" s="75">
        <v>1</v>
      </c>
      <c r="E4" s="73"/>
      <c r="F4" s="75" t="s">
        <v>11</v>
      </c>
      <c r="G4" s="70"/>
    </row>
    <row r="5" spans="1:7" ht="20.100000000000001" customHeight="1">
      <c r="A5" s="75" t="s">
        <v>92</v>
      </c>
      <c r="B5" s="77" t="s">
        <v>100</v>
      </c>
      <c r="C5" s="75" t="s">
        <v>93</v>
      </c>
      <c r="D5" s="75">
        <v>6</v>
      </c>
      <c r="E5" s="73"/>
      <c r="F5" s="75" t="s">
        <v>11</v>
      </c>
      <c r="G5" s="70"/>
    </row>
    <row r="6" spans="1:7" ht="20.100000000000001" customHeight="1">
      <c r="A6" s="75" t="s">
        <v>92</v>
      </c>
      <c r="B6" s="77" t="s">
        <v>101</v>
      </c>
      <c r="C6" s="75" t="s">
        <v>93</v>
      </c>
      <c r="D6" s="75">
        <v>5</v>
      </c>
      <c r="E6" s="73"/>
      <c r="F6" s="75" t="s">
        <v>11</v>
      </c>
      <c r="G6" s="70"/>
    </row>
    <row r="7" spans="1:7" ht="20.100000000000001" customHeight="1">
      <c r="A7" s="75" t="s">
        <v>92</v>
      </c>
      <c r="B7" s="77" t="s">
        <v>102</v>
      </c>
      <c r="C7" s="75" t="s">
        <v>93</v>
      </c>
      <c r="D7" s="75">
        <v>3</v>
      </c>
      <c r="E7" s="73">
        <f>SUM(D3:D7)</f>
        <v>17</v>
      </c>
      <c r="F7" s="75" t="s">
        <v>11</v>
      </c>
      <c r="G7" s="70"/>
    </row>
    <row r="8" spans="1:7" ht="20.100000000000001" customHeight="1">
      <c r="A8" s="75" t="s">
        <v>94</v>
      </c>
      <c r="B8" s="77" t="s">
        <v>210</v>
      </c>
      <c r="C8" s="75" t="s">
        <v>93</v>
      </c>
      <c r="D8" s="75">
        <v>12</v>
      </c>
      <c r="E8" s="73"/>
      <c r="F8" s="75" t="s">
        <v>11</v>
      </c>
      <c r="G8" s="70"/>
    </row>
    <row r="9" spans="1:7" ht="20.100000000000001" customHeight="1">
      <c r="A9" s="75" t="s">
        <v>94</v>
      </c>
      <c r="B9" s="77" t="s">
        <v>96</v>
      </c>
      <c r="C9" s="75" t="s">
        <v>93</v>
      </c>
      <c r="D9" s="75">
        <v>1</v>
      </c>
      <c r="E9" s="73"/>
      <c r="F9" s="75" t="s">
        <v>11</v>
      </c>
      <c r="G9" s="70"/>
    </row>
    <row r="10" spans="1:7" ht="20.100000000000001" customHeight="1">
      <c r="A10" s="75" t="s">
        <v>94</v>
      </c>
      <c r="B10" s="77" t="s">
        <v>97</v>
      </c>
      <c r="C10" s="75" t="s">
        <v>93</v>
      </c>
      <c r="D10" s="75">
        <v>1</v>
      </c>
      <c r="E10" s="73"/>
      <c r="F10" s="75" t="s">
        <v>11</v>
      </c>
      <c r="G10" s="70"/>
    </row>
    <row r="11" spans="1:7" ht="20.100000000000001" customHeight="1">
      <c r="A11" s="75" t="s">
        <v>94</v>
      </c>
      <c r="B11" s="77" t="s">
        <v>98</v>
      </c>
      <c r="C11" s="75" t="s">
        <v>93</v>
      </c>
      <c r="D11" s="75">
        <v>1</v>
      </c>
      <c r="E11" s="73"/>
      <c r="F11" s="75" t="s">
        <v>11</v>
      </c>
      <c r="G11" s="70"/>
    </row>
    <row r="12" spans="1:7" ht="20.100000000000001" customHeight="1">
      <c r="A12" s="75" t="s">
        <v>94</v>
      </c>
      <c r="B12" s="77" t="s">
        <v>99</v>
      </c>
      <c r="C12" s="75" t="s">
        <v>93</v>
      </c>
      <c r="D12" s="75">
        <v>4</v>
      </c>
      <c r="E12" s="73"/>
      <c r="F12" s="75" t="s">
        <v>11</v>
      </c>
      <c r="G12" s="70"/>
    </row>
    <row r="13" spans="1:7" ht="20.100000000000001" customHeight="1">
      <c r="A13" s="75" t="s">
        <v>94</v>
      </c>
      <c r="B13" s="77" t="s">
        <v>103</v>
      </c>
      <c r="C13" s="75" t="s">
        <v>93</v>
      </c>
      <c r="D13" s="75">
        <v>6</v>
      </c>
      <c r="E13" s="73">
        <f>SUM(D8:D13)</f>
        <v>25</v>
      </c>
      <c r="F13" s="75" t="s">
        <v>11</v>
      </c>
      <c r="G13" s="70"/>
    </row>
    <row r="14" spans="1:7" ht="32.25" customHeight="1">
      <c r="A14" s="75" t="s">
        <v>95</v>
      </c>
      <c r="B14" s="77" t="s">
        <v>104</v>
      </c>
      <c r="C14" s="75" t="s">
        <v>93</v>
      </c>
      <c r="D14" s="76">
        <v>6</v>
      </c>
      <c r="E14" s="73"/>
      <c r="F14" s="75" t="s">
        <v>11</v>
      </c>
      <c r="G14" s="70"/>
    </row>
    <row r="15" spans="1:7" ht="20.100000000000001" customHeight="1" thickBot="1">
      <c r="A15" s="75" t="s">
        <v>95</v>
      </c>
      <c r="B15" s="77" t="s">
        <v>105</v>
      </c>
      <c r="C15" s="75" t="s">
        <v>93</v>
      </c>
      <c r="D15" s="76">
        <v>3</v>
      </c>
      <c r="E15" s="85">
        <f>SUM(D14:D15)</f>
        <v>9</v>
      </c>
      <c r="F15" s="75" t="s">
        <v>11</v>
      </c>
      <c r="G15" s="70"/>
    </row>
    <row r="16" spans="1:7" ht="19.5" customHeight="1" thickBot="1">
      <c r="E16" s="88">
        <f>SUM(E15,E13,E7)</f>
        <v>51</v>
      </c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81"/>
  <sheetViews>
    <sheetView workbookViewId="0">
      <selection activeCell="E15" sqref="E15"/>
    </sheetView>
  </sheetViews>
  <sheetFormatPr defaultColWidth="14.42578125" defaultRowHeight="15" customHeight="1"/>
  <cols>
    <col min="1" max="1" width="11.5703125" customWidth="1"/>
    <col min="2" max="2" width="48.5703125" customWidth="1"/>
    <col min="3" max="3" width="6.7109375" customWidth="1"/>
    <col min="4" max="4" width="11.42578125" customWidth="1"/>
    <col min="5" max="5" width="10.85546875" customWidth="1"/>
    <col min="6" max="6" width="9.7109375" customWidth="1"/>
    <col min="7" max="7" width="30" customWidth="1"/>
    <col min="8" max="26" width="8.7109375" customWidth="1"/>
  </cols>
  <sheetData>
    <row r="1" spans="1:7" ht="36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7.25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30" customHeight="1">
      <c r="A3" s="192" t="s">
        <v>211</v>
      </c>
      <c r="B3" s="79" t="s">
        <v>106</v>
      </c>
      <c r="C3" s="78" t="s">
        <v>111</v>
      </c>
      <c r="D3" s="1">
        <v>4</v>
      </c>
      <c r="E3" s="82"/>
      <c r="F3" s="1" t="s">
        <v>11</v>
      </c>
      <c r="G3" s="70"/>
    </row>
    <row r="4" spans="1:7" ht="30" customHeight="1">
      <c r="A4" s="192" t="s">
        <v>211</v>
      </c>
      <c r="B4" s="79" t="s">
        <v>214</v>
      </c>
      <c r="C4" s="78" t="s">
        <v>111</v>
      </c>
      <c r="D4" s="53">
        <v>7</v>
      </c>
      <c r="E4" s="83">
        <f>SUM(D3:D4)</f>
        <v>11</v>
      </c>
      <c r="F4" s="1" t="s">
        <v>11</v>
      </c>
      <c r="G4" s="70"/>
    </row>
    <row r="5" spans="1:7" ht="30" customHeight="1">
      <c r="A5" s="192" t="s">
        <v>212</v>
      </c>
      <c r="B5" s="80" t="s">
        <v>215</v>
      </c>
      <c r="C5" s="78" t="s">
        <v>111</v>
      </c>
      <c r="D5" s="53">
        <v>5</v>
      </c>
      <c r="E5" s="83"/>
      <c r="F5" s="1" t="s">
        <v>11</v>
      </c>
      <c r="G5" s="70"/>
    </row>
    <row r="6" spans="1:7" ht="30" customHeight="1">
      <c r="A6" s="192" t="s">
        <v>212</v>
      </c>
      <c r="B6" s="80" t="s">
        <v>108</v>
      </c>
      <c r="C6" s="78" t="s">
        <v>111</v>
      </c>
      <c r="D6" s="53">
        <v>4</v>
      </c>
      <c r="E6" s="83"/>
      <c r="F6" s="1" t="s">
        <v>11</v>
      </c>
      <c r="G6" s="70"/>
    </row>
    <row r="7" spans="1:7" ht="30" customHeight="1">
      <c r="A7" s="192" t="s">
        <v>212</v>
      </c>
      <c r="B7" s="80" t="s">
        <v>112</v>
      </c>
      <c r="C7" s="78" t="s">
        <v>111</v>
      </c>
      <c r="D7" s="53">
        <v>1</v>
      </c>
      <c r="E7" s="83"/>
      <c r="F7" s="1" t="s">
        <v>11</v>
      </c>
      <c r="G7" s="70"/>
    </row>
    <row r="8" spans="1:7" ht="30" customHeight="1">
      <c r="A8" s="192" t="s">
        <v>212</v>
      </c>
      <c r="B8" s="80" t="s">
        <v>109</v>
      </c>
      <c r="C8" s="78" t="s">
        <v>111</v>
      </c>
      <c r="D8" s="53">
        <v>1</v>
      </c>
      <c r="E8" s="83"/>
      <c r="F8" s="1" t="s">
        <v>11</v>
      </c>
      <c r="G8" s="70"/>
    </row>
    <row r="9" spans="1:7" ht="30" customHeight="1">
      <c r="A9" s="192" t="s">
        <v>212</v>
      </c>
      <c r="B9" s="80" t="s">
        <v>107</v>
      </c>
      <c r="C9" s="78" t="s">
        <v>111</v>
      </c>
      <c r="D9" s="53">
        <v>5</v>
      </c>
      <c r="E9" s="83"/>
      <c r="F9" s="1" t="s">
        <v>11</v>
      </c>
      <c r="G9" s="70"/>
    </row>
    <row r="10" spans="1:7" ht="30" customHeight="1">
      <c r="A10" s="192" t="s">
        <v>212</v>
      </c>
      <c r="B10" s="80" t="s">
        <v>216</v>
      </c>
      <c r="C10" s="78" t="s">
        <v>111</v>
      </c>
      <c r="D10" s="53">
        <v>5</v>
      </c>
      <c r="E10" s="83">
        <f>SUM(D5:D10)</f>
        <v>21</v>
      </c>
      <c r="F10" s="1" t="s">
        <v>11</v>
      </c>
      <c r="G10" s="70"/>
    </row>
    <row r="11" spans="1:7" ht="30" customHeight="1">
      <c r="A11" s="192" t="s">
        <v>213</v>
      </c>
      <c r="B11" s="81" t="s">
        <v>217</v>
      </c>
      <c r="C11" s="78" t="s">
        <v>111</v>
      </c>
      <c r="D11" s="74">
        <v>6</v>
      </c>
      <c r="E11" s="84"/>
      <c r="F11" s="1" t="s">
        <v>11</v>
      </c>
      <c r="G11" s="70"/>
    </row>
    <row r="12" spans="1:7" ht="27" customHeight="1" thickBot="1">
      <c r="A12" s="192" t="s">
        <v>213</v>
      </c>
      <c r="B12" s="77" t="s">
        <v>110</v>
      </c>
      <c r="C12" s="78" t="s">
        <v>111</v>
      </c>
      <c r="D12" s="75">
        <v>5</v>
      </c>
      <c r="E12" s="85">
        <f>SUM(D11:D12)</f>
        <v>11</v>
      </c>
      <c r="F12" s="1" t="s">
        <v>11</v>
      </c>
      <c r="G12" s="70"/>
    </row>
    <row r="13" spans="1:7" ht="17.25" customHeight="1" thickBot="1">
      <c r="E13" s="88">
        <f>SUM(E12,E10,E4)</f>
        <v>43</v>
      </c>
    </row>
    <row r="14" spans="1:7" ht="12.75" customHeight="1"/>
    <row r="15" spans="1:7" ht="12.75" customHeight="1">
      <c r="E15" s="98" t="s">
        <v>66</v>
      </c>
    </row>
    <row r="16" spans="1: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</sheetData>
  <mergeCells count="5"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7" sqref="B7"/>
    </sheetView>
  </sheetViews>
  <sheetFormatPr defaultRowHeight="12.75"/>
  <cols>
    <col min="1" max="1" width="11.5703125" customWidth="1"/>
    <col min="2" max="2" width="51.4257812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35.2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6.5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15">
      <c r="A3" s="75" t="s">
        <v>185</v>
      </c>
      <c r="B3" s="77" t="s">
        <v>186</v>
      </c>
      <c r="C3" s="75" t="s">
        <v>188</v>
      </c>
      <c r="D3" s="75">
        <v>2</v>
      </c>
      <c r="E3" s="73"/>
      <c r="F3" s="59"/>
      <c r="G3" s="70"/>
    </row>
    <row r="4" spans="1:7" ht="15">
      <c r="A4" s="75" t="s">
        <v>185</v>
      </c>
      <c r="B4" s="77" t="s">
        <v>187</v>
      </c>
      <c r="C4" s="75" t="s">
        <v>188</v>
      </c>
      <c r="D4" s="75">
        <v>1</v>
      </c>
      <c r="E4" s="73"/>
      <c r="F4" s="59"/>
      <c r="G4" s="70"/>
    </row>
    <row r="5" spans="1:7" ht="15">
      <c r="A5" s="75"/>
      <c r="B5" s="77"/>
      <c r="C5" s="75"/>
      <c r="D5" s="75"/>
      <c r="E5" s="73"/>
      <c r="F5" s="59"/>
      <c r="G5" s="70"/>
    </row>
    <row r="6" spans="1:7" ht="15">
      <c r="A6" s="75"/>
      <c r="B6" s="77"/>
      <c r="C6" s="75"/>
      <c r="D6" s="75"/>
      <c r="E6" s="73"/>
      <c r="F6" s="59"/>
      <c r="G6" s="70"/>
    </row>
    <row r="7" spans="1:7" ht="15">
      <c r="A7" s="75"/>
      <c r="B7" s="77"/>
      <c r="C7" s="75"/>
      <c r="D7" s="75"/>
      <c r="E7" s="73"/>
      <c r="F7" s="59"/>
      <c r="G7" s="70"/>
    </row>
    <row r="8" spans="1:7" ht="15">
      <c r="A8" s="75"/>
      <c r="B8" s="77"/>
      <c r="C8" s="75"/>
      <c r="D8" s="75"/>
      <c r="E8" s="73"/>
      <c r="F8" s="59"/>
      <c r="G8" s="70"/>
    </row>
    <row r="9" spans="1:7" ht="15">
      <c r="A9" s="75"/>
      <c r="B9" s="77"/>
      <c r="C9" s="75"/>
      <c r="D9" s="75"/>
      <c r="E9" s="73"/>
      <c r="F9" s="59"/>
      <c r="G9" s="70"/>
    </row>
    <row r="10" spans="1:7" ht="15">
      <c r="A10" s="75"/>
      <c r="B10" s="77"/>
      <c r="C10" s="75"/>
      <c r="D10" s="75"/>
      <c r="E10" s="73"/>
      <c r="F10" s="59"/>
      <c r="G10" s="70"/>
    </row>
    <row r="11" spans="1:7" ht="15">
      <c r="A11" s="75"/>
      <c r="B11" s="77"/>
      <c r="C11" s="75"/>
      <c r="D11" s="75"/>
      <c r="E11" s="73"/>
      <c r="F11" s="59"/>
      <c r="G11" s="70"/>
    </row>
    <row r="12" spans="1:7" ht="15">
      <c r="A12" s="75"/>
      <c r="B12" s="77"/>
      <c r="C12" s="75"/>
      <c r="D12" s="75"/>
      <c r="E12" s="73"/>
      <c r="F12" s="59"/>
      <c r="G12" s="70"/>
    </row>
    <row r="13" spans="1:7" ht="15">
      <c r="A13" s="75"/>
      <c r="B13" s="77"/>
      <c r="C13" s="75"/>
      <c r="D13" s="75"/>
      <c r="E13" s="73"/>
      <c r="F13" s="59"/>
      <c r="G13" s="70"/>
    </row>
    <row r="14" spans="1:7" ht="15">
      <c r="A14" s="75"/>
      <c r="B14" s="77"/>
      <c r="C14" s="75"/>
      <c r="D14" s="76"/>
      <c r="E14" s="73"/>
      <c r="F14" s="59"/>
      <c r="G14" s="70"/>
    </row>
    <row r="15" spans="1:7" ht="15">
      <c r="A15" s="75"/>
      <c r="B15" s="77"/>
      <c r="C15" s="75"/>
      <c r="D15" s="76"/>
      <c r="E15" s="73"/>
      <c r="F15" s="59"/>
      <c r="G15" s="70"/>
    </row>
    <row r="16" spans="1:7" ht="15">
      <c r="A16" s="72"/>
      <c r="B16" s="57"/>
      <c r="C16" s="57"/>
      <c r="D16" s="59"/>
      <c r="E16" s="73"/>
      <c r="F16" s="59"/>
      <c r="G16" s="70"/>
    </row>
    <row r="17" spans="1:7" ht="15">
      <c r="A17" s="72"/>
      <c r="B17" s="57"/>
      <c r="C17" s="57"/>
      <c r="D17" s="59"/>
      <c r="E17" s="73"/>
      <c r="F17" s="59"/>
      <c r="G17" s="70"/>
    </row>
    <row r="18" spans="1:7" ht="15">
      <c r="A18" s="72"/>
      <c r="B18" s="57"/>
      <c r="C18" s="57"/>
      <c r="D18" s="59"/>
      <c r="E18" s="73"/>
      <c r="F18" s="59"/>
      <c r="G18" s="70"/>
    </row>
    <row r="19" spans="1:7" ht="15">
      <c r="A19" s="72"/>
      <c r="B19" s="57"/>
      <c r="C19" s="57"/>
      <c r="D19" s="59"/>
      <c r="E19" s="73"/>
      <c r="F19" s="59"/>
      <c r="G19" s="70"/>
    </row>
    <row r="20" spans="1:7" ht="15">
      <c r="A20" s="72"/>
      <c r="B20" s="57"/>
      <c r="C20" s="57"/>
      <c r="D20" s="59"/>
      <c r="E20" s="73"/>
      <c r="F20" s="59"/>
      <c r="G20" s="70"/>
    </row>
    <row r="21" spans="1:7" ht="15">
      <c r="A21" s="72"/>
      <c r="B21" s="57"/>
      <c r="C21" s="57"/>
      <c r="D21" s="59"/>
      <c r="E21" s="73"/>
      <c r="F21" s="59"/>
      <c r="G21" s="70"/>
    </row>
    <row r="22" spans="1:7" ht="15">
      <c r="A22" s="72"/>
      <c r="B22" s="57"/>
      <c r="C22" s="57"/>
      <c r="D22" s="59"/>
      <c r="E22" s="73"/>
      <c r="F22" s="59"/>
      <c r="G22" s="70"/>
    </row>
    <row r="23" spans="1:7" ht="15">
      <c r="A23" s="72"/>
      <c r="B23" s="57"/>
      <c r="C23" s="57"/>
      <c r="D23" s="59"/>
      <c r="E23" s="73"/>
      <c r="F23" s="59"/>
      <c r="G23" s="70"/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92"/>
  <sheetViews>
    <sheetView workbookViewId="0">
      <selection activeCell="E15" sqref="E15"/>
    </sheetView>
  </sheetViews>
  <sheetFormatPr defaultColWidth="14.42578125" defaultRowHeight="15" customHeight="1"/>
  <cols>
    <col min="1" max="1" width="11.5703125" customWidth="1"/>
    <col min="2" max="2" width="47" customWidth="1"/>
    <col min="3" max="3" width="10.140625" customWidth="1"/>
    <col min="4" max="4" width="11.42578125" customWidth="1"/>
    <col min="5" max="5" width="10.85546875" customWidth="1"/>
    <col min="6" max="6" width="9.7109375" customWidth="1"/>
    <col min="7" max="7" width="30" customWidth="1"/>
    <col min="8" max="26" width="8.7109375" customWidth="1"/>
  </cols>
  <sheetData>
    <row r="1" spans="1:7" ht="36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5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24.95" customHeight="1">
      <c r="A3" s="89" t="s">
        <v>70</v>
      </c>
      <c r="B3" s="90" t="s">
        <v>117</v>
      </c>
      <c r="C3" s="74" t="s">
        <v>71</v>
      </c>
      <c r="D3" s="89">
        <v>7</v>
      </c>
      <c r="E3" s="97"/>
      <c r="F3" s="89" t="s">
        <v>11</v>
      </c>
      <c r="G3" s="70"/>
    </row>
    <row r="4" spans="1:7" ht="24.95" customHeight="1">
      <c r="A4" s="89" t="s">
        <v>70</v>
      </c>
      <c r="B4" s="90" t="s">
        <v>114</v>
      </c>
      <c r="C4" s="74" t="s">
        <v>71</v>
      </c>
      <c r="D4" s="89">
        <v>2</v>
      </c>
      <c r="E4" s="97"/>
      <c r="F4" s="89" t="s">
        <v>11</v>
      </c>
      <c r="G4" s="70"/>
    </row>
    <row r="5" spans="1:7" ht="24.95" customHeight="1">
      <c r="A5" s="89" t="s">
        <v>70</v>
      </c>
      <c r="B5" s="90" t="s">
        <v>115</v>
      </c>
      <c r="C5" s="89" t="s">
        <v>71</v>
      </c>
      <c r="D5" s="89">
        <v>4</v>
      </c>
      <c r="E5" s="97">
        <f>SUM(D3:D5)</f>
        <v>13</v>
      </c>
      <c r="F5" s="89" t="s">
        <v>11</v>
      </c>
      <c r="G5" s="70"/>
    </row>
    <row r="6" spans="1:7" ht="24.95" customHeight="1">
      <c r="A6" s="89" t="s">
        <v>113</v>
      </c>
      <c r="B6" s="90" t="s">
        <v>123</v>
      </c>
      <c r="C6" s="89" t="s">
        <v>71</v>
      </c>
      <c r="D6" s="89">
        <v>1</v>
      </c>
      <c r="E6" s="97"/>
      <c r="F6" s="89" t="s">
        <v>11</v>
      </c>
      <c r="G6" s="70"/>
    </row>
    <row r="7" spans="1:7" ht="24.95" customHeight="1">
      <c r="A7" s="89" t="s">
        <v>113</v>
      </c>
      <c r="B7" s="90" t="s">
        <v>116</v>
      </c>
      <c r="C7" s="74" t="s">
        <v>71</v>
      </c>
      <c r="D7" s="89">
        <v>2</v>
      </c>
      <c r="E7" s="97"/>
      <c r="F7" s="89" t="s">
        <v>11</v>
      </c>
      <c r="G7" s="70"/>
    </row>
    <row r="8" spans="1:7" ht="24.95" customHeight="1">
      <c r="A8" s="89" t="s">
        <v>113</v>
      </c>
      <c r="B8" s="90" t="s">
        <v>119</v>
      </c>
      <c r="C8" s="89" t="s">
        <v>118</v>
      </c>
      <c r="D8" s="89">
        <v>5</v>
      </c>
      <c r="E8" s="97"/>
      <c r="F8" s="89" t="s">
        <v>11</v>
      </c>
      <c r="G8" s="70"/>
    </row>
    <row r="9" spans="1:7" ht="24.95" customHeight="1">
      <c r="A9" s="89" t="s">
        <v>113</v>
      </c>
      <c r="B9" s="90" t="s">
        <v>120</v>
      </c>
      <c r="C9" s="89" t="s">
        <v>118</v>
      </c>
      <c r="D9" s="89">
        <v>8</v>
      </c>
      <c r="E9" s="97"/>
      <c r="F9" s="89" t="s">
        <v>11</v>
      </c>
      <c r="G9" s="70"/>
    </row>
    <row r="10" spans="1:7" ht="24.95" customHeight="1">
      <c r="A10" s="89" t="s">
        <v>113</v>
      </c>
      <c r="B10" s="90" t="s">
        <v>121</v>
      </c>
      <c r="C10" s="89" t="s">
        <v>71</v>
      </c>
      <c r="D10" s="89">
        <v>3</v>
      </c>
      <c r="E10" s="97"/>
      <c r="F10" s="89" t="s">
        <v>11</v>
      </c>
      <c r="G10" s="70"/>
    </row>
    <row r="11" spans="1:7" ht="24.95" customHeight="1">
      <c r="A11" s="89" t="s">
        <v>113</v>
      </c>
      <c r="B11" s="90" t="s">
        <v>122</v>
      </c>
      <c r="C11" s="74" t="s">
        <v>71</v>
      </c>
      <c r="D11" s="89">
        <v>1</v>
      </c>
      <c r="E11" s="97">
        <f>SUM(D6:D11)</f>
        <v>20</v>
      </c>
      <c r="F11" s="89" t="s">
        <v>11</v>
      </c>
      <c r="G11" s="70"/>
    </row>
    <row r="12" spans="1:7" ht="24.95" customHeight="1" thickBot="1">
      <c r="A12" s="89" t="s">
        <v>124</v>
      </c>
      <c r="B12" s="77" t="s">
        <v>125</v>
      </c>
      <c r="C12" s="74" t="s">
        <v>71</v>
      </c>
      <c r="D12" s="75">
        <v>3</v>
      </c>
      <c r="E12" s="92">
        <f>SUM(D12)</f>
        <v>3</v>
      </c>
      <c r="F12" s="89" t="s">
        <v>11</v>
      </c>
      <c r="G12" s="70"/>
    </row>
    <row r="13" spans="1:7" ht="18" customHeight="1" thickBot="1">
      <c r="E13" s="96">
        <f>SUM(E3:E12)</f>
        <v>36</v>
      </c>
    </row>
    <row r="14" spans="1:7" ht="18" customHeight="1"/>
    <row r="15" spans="1:7" ht="12.75" customHeight="1"/>
    <row r="16" spans="1: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mergeCells count="5">
    <mergeCell ref="A1:A2"/>
    <mergeCell ref="B1:C1"/>
    <mergeCell ref="D1:D2"/>
    <mergeCell ref="E1:E2"/>
    <mergeCell ref="F1:G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88"/>
  <sheetViews>
    <sheetView workbookViewId="0">
      <selection activeCell="E29" sqref="E29"/>
    </sheetView>
  </sheetViews>
  <sheetFormatPr defaultColWidth="14.42578125" defaultRowHeight="15" customHeight="1"/>
  <cols>
    <col min="1" max="1" width="18.28515625" customWidth="1"/>
    <col min="2" max="2" width="48.7109375" customWidth="1"/>
    <col min="3" max="3" width="9.140625" customWidth="1"/>
    <col min="4" max="4" width="10.42578125" customWidth="1"/>
    <col min="5" max="5" width="11.140625" customWidth="1"/>
    <col min="6" max="6" width="9.140625" customWidth="1"/>
    <col min="7" max="7" width="23.7109375" customWidth="1"/>
    <col min="8" max="16" width="8.5703125" customWidth="1"/>
    <col min="17" max="26" width="8.7109375" customWidth="1"/>
  </cols>
  <sheetData>
    <row r="1" spans="1:7" ht="36.7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21" customHeight="1">
      <c r="A2" s="232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30" customHeight="1">
      <c r="A3" s="99" t="s">
        <v>77</v>
      </c>
      <c r="B3" s="81" t="s">
        <v>134</v>
      </c>
      <c r="C3" s="75" t="s">
        <v>87</v>
      </c>
      <c r="D3" s="75">
        <v>2</v>
      </c>
      <c r="E3" s="91"/>
      <c r="F3" s="75" t="s">
        <v>11</v>
      </c>
      <c r="G3" s="70"/>
    </row>
    <row r="4" spans="1:7" ht="30" customHeight="1">
      <c r="A4" s="99" t="s">
        <v>77</v>
      </c>
      <c r="B4" s="81" t="s">
        <v>151</v>
      </c>
      <c r="C4" s="75" t="s">
        <v>87</v>
      </c>
      <c r="D4" s="75">
        <v>1</v>
      </c>
      <c r="E4" s="91"/>
      <c r="F4" s="75" t="s">
        <v>11</v>
      </c>
      <c r="G4" s="70"/>
    </row>
    <row r="5" spans="1:7" ht="30" customHeight="1">
      <c r="A5" s="99" t="s">
        <v>77</v>
      </c>
      <c r="B5" s="81" t="s">
        <v>152</v>
      </c>
      <c r="C5" s="75" t="s">
        <v>87</v>
      </c>
      <c r="D5" s="75">
        <v>3</v>
      </c>
      <c r="E5" s="91"/>
      <c r="F5" s="75" t="s">
        <v>11</v>
      </c>
      <c r="G5" s="70"/>
    </row>
    <row r="6" spans="1:7" ht="30" customHeight="1">
      <c r="A6" s="99" t="s">
        <v>77</v>
      </c>
      <c r="B6" s="81" t="s">
        <v>140</v>
      </c>
      <c r="C6" s="75" t="s">
        <v>87</v>
      </c>
      <c r="D6" s="75">
        <v>1</v>
      </c>
      <c r="E6" s="91"/>
      <c r="F6" s="75" t="s">
        <v>11</v>
      </c>
      <c r="G6" s="70"/>
    </row>
    <row r="7" spans="1:7" ht="30" customHeight="1">
      <c r="A7" s="99" t="s">
        <v>77</v>
      </c>
      <c r="B7" s="81" t="s">
        <v>141</v>
      </c>
      <c r="C7" s="75" t="s">
        <v>87</v>
      </c>
      <c r="D7" s="75">
        <v>1</v>
      </c>
      <c r="E7" s="91">
        <f>SUM(D3:D7)</f>
        <v>8</v>
      </c>
      <c r="F7" s="75" t="s">
        <v>11</v>
      </c>
      <c r="G7" s="70"/>
    </row>
    <row r="8" spans="1:7" ht="30" customHeight="1">
      <c r="A8" s="99" t="s">
        <v>78</v>
      </c>
      <c r="B8" s="81" t="s">
        <v>142</v>
      </c>
      <c r="C8" s="75" t="s">
        <v>87</v>
      </c>
      <c r="D8" s="75">
        <v>2</v>
      </c>
      <c r="E8" s="91"/>
      <c r="F8" s="75" t="s">
        <v>11</v>
      </c>
      <c r="G8" s="70"/>
    </row>
    <row r="9" spans="1:7" ht="30" customHeight="1">
      <c r="A9" s="99" t="s">
        <v>78</v>
      </c>
      <c r="B9" s="81" t="s">
        <v>143</v>
      </c>
      <c r="C9" s="75" t="s">
        <v>87</v>
      </c>
      <c r="D9" s="75">
        <v>1</v>
      </c>
      <c r="E9" s="91"/>
      <c r="F9" s="75" t="s">
        <v>11</v>
      </c>
      <c r="G9" s="70"/>
    </row>
    <row r="10" spans="1:7" ht="30" customHeight="1">
      <c r="A10" s="99" t="s">
        <v>78</v>
      </c>
      <c r="B10" s="81" t="s">
        <v>135</v>
      </c>
      <c r="C10" s="75" t="s">
        <v>87</v>
      </c>
      <c r="D10" s="75">
        <v>2</v>
      </c>
      <c r="E10" s="91"/>
      <c r="F10" s="75" t="s">
        <v>11</v>
      </c>
      <c r="G10" s="70"/>
    </row>
    <row r="11" spans="1:7" ht="30" customHeight="1">
      <c r="A11" s="99" t="s">
        <v>78</v>
      </c>
      <c r="B11" s="81" t="s">
        <v>153</v>
      </c>
      <c r="C11" s="75" t="s">
        <v>87</v>
      </c>
      <c r="D11" s="75">
        <v>3</v>
      </c>
      <c r="E11" s="91"/>
      <c r="F11" s="75" t="s">
        <v>11</v>
      </c>
      <c r="G11" s="70"/>
    </row>
    <row r="12" spans="1:7" ht="30" customHeight="1">
      <c r="A12" s="99" t="s">
        <v>78</v>
      </c>
      <c r="B12" s="81" t="s">
        <v>136</v>
      </c>
      <c r="C12" s="75" t="s">
        <v>87</v>
      </c>
      <c r="D12" s="75">
        <v>4</v>
      </c>
      <c r="E12" s="94"/>
      <c r="F12" s="75" t="s">
        <v>11</v>
      </c>
      <c r="G12" s="95"/>
    </row>
    <row r="13" spans="1:7" ht="30" customHeight="1">
      <c r="A13" s="99" t="s">
        <v>78</v>
      </c>
      <c r="B13" s="81" t="s">
        <v>139</v>
      </c>
      <c r="C13" s="75" t="s">
        <v>87</v>
      </c>
      <c r="D13" s="75">
        <v>3</v>
      </c>
      <c r="E13" s="101"/>
      <c r="F13" s="75" t="s">
        <v>11</v>
      </c>
      <c r="G13" s="95"/>
    </row>
    <row r="14" spans="1:7" ht="30" customHeight="1">
      <c r="A14" s="99" t="s">
        <v>78</v>
      </c>
      <c r="B14" s="81" t="s">
        <v>144</v>
      </c>
      <c r="C14" s="75" t="s">
        <v>87</v>
      </c>
      <c r="D14" s="75">
        <v>4</v>
      </c>
      <c r="E14" s="101"/>
      <c r="F14" s="75" t="s">
        <v>11</v>
      </c>
      <c r="G14" s="95"/>
    </row>
    <row r="15" spans="1:7" ht="30" customHeight="1">
      <c r="A15" s="99" t="s">
        <v>78</v>
      </c>
      <c r="B15" s="81" t="s">
        <v>137</v>
      </c>
      <c r="C15" s="75" t="s">
        <v>87</v>
      </c>
      <c r="D15" s="75">
        <v>8</v>
      </c>
      <c r="E15" s="101"/>
      <c r="F15" s="75" t="s">
        <v>11</v>
      </c>
      <c r="G15" s="95"/>
    </row>
    <row r="16" spans="1:7" ht="30" customHeight="1">
      <c r="A16" s="99" t="s">
        <v>78</v>
      </c>
      <c r="B16" s="81" t="s">
        <v>138</v>
      </c>
      <c r="C16" s="75" t="s">
        <v>87</v>
      </c>
      <c r="D16" s="75">
        <v>1</v>
      </c>
      <c r="E16" s="101"/>
      <c r="F16" s="75" t="s">
        <v>11</v>
      </c>
      <c r="G16" s="95"/>
    </row>
    <row r="17" spans="1:7" ht="30" customHeight="1">
      <c r="A17" s="99" t="s">
        <v>78</v>
      </c>
      <c r="B17" s="81" t="s">
        <v>131</v>
      </c>
      <c r="C17" s="75" t="s">
        <v>87</v>
      </c>
      <c r="D17" s="75">
        <v>1</v>
      </c>
      <c r="E17" s="101"/>
      <c r="F17" s="75" t="s">
        <v>11</v>
      </c>
      <c r="G17" s="95"/>
    </row>
    <row r="18" spans="1:7" ht="30" customHeight="1">
      <c r="A18" s="99" t="s">
        <v>78</v>
      </c>
      <c r="B18" s="81" t="s">
        <v>149</v>
      </c>
      <c r="C18" s="75" t="s">
        <v>87</v>
      </c>
      <c r="D18" s="75">
        <v>1</v>
      </c>
      <c r="E18" s="97">
        <f>SUM(D8:D18)</f>
        <v>30</v>
      </c>
      <c r="F18" s="75" t="s">
        <v>11</v>
      </c>
      <c r="G18" s="95"/>
    </row>
    <row r="19" spans="1:7" ht="30" customHeight="1">
      <c r="A19" s="99" t="s">
        <v>79</v>
      </c>
      <c r="B19" s="81" t="s">
        <v>147</v>
      </c>
      <c r="C19" s="75" t="s">
        <v>87</v>
      </c>
      <c r="D19" s="75">
        <v>3</v>
      </c>
      <c r="E19" s="101"/>
      <c r="F19" s="75" t="s">
        <v>11</v>
      </c>
      <c r="G19" s="95"/>
    </row>
    <row r="20" spans="1:7" ht="30" customHeight="1">
      <c r="A20" s="99" t="s">
        <v>79</v>
      </c>
      <c r="B20" s="81" t="s">
        <v>132</v>
      </c>
      <c r="C20" s="75" t="s">
        <v>87</v>
      </c>
      <c r="D20" s="75">
        <v>3</v>
      </c>
      <c r="E20" s="101"/>
      <c r="F20" s="75" t="s">
        <v>11</v>
      </c>
      <c r="G20" s="95"/>
    </row>
    <row r="21" spans="1:7" ht="30" customHeight="1">
      <c r="A21" s="99" t="s">
        <v>79</v>
      </c>
      <c r="B21" s="81" t="s">
        <v>150</v>
      </c>
      <c r="C21" s="75" t="s">
        <v>87</v>
      </c>
      <c r="D21" s="75">
        <v>4</v>
      </c>
      <c r="E21" s="101"/>
      <c r="F21" s="75" t="s">
        <v>11</v>
      </c>
      <c r="G21" s="95"/>
    </row>
    <row r="22" spans="1:7" ht="30" customHeight="1">
      <c r="A22" s="99" t="s">
        <v>79</v>
      </c>
      <c r="B22" s="81" t="s">
        <v>201</v>
      </c>
      <c r="C22" s="75" t="s">
        <v>87</v>
      </c>
      <c r="D22" s="75">
        <v>6</v>
      </c>
      <c r="E22" s="101"/>
      <c r="F22" s="75" t="s">
        <v>11</v>
      </c>
      <c r="G22" s="95"/>
    </row>
    <row r="23" spans="1:7" ht="30" customHeight="1">
      <c r="A23" s="99" t="s">
        <v>79</v>
      </c>
      <c r="B23" s="81" t="s">
        <v>133</v>
      </c>
      <c r="C23" s="75" t="s">
        <v>87</v>
      </c>
      <c r="D23" s="75">
        <v>1</v>
      </c>
      <c r="E23" s="101"/>
      <c r="F23" s="75" t="s">
        <v>11</v>
      </c>
      <c r="G23" s="95"/>
    </row>
    <row r="24" spans="1:7" ht="30" customHeight="1">
      <c r="A24" s="99" t="s">
        <v>79</v>
      </c>
      <c r="B24" s="81" t="s">
        <v>145</v>
      </c>
      <c r="C24" s="75" t="s">
        <v>87</v>
      </c>
      <c r="D24" s="75">
        <v>3</v>
      </c>
      <c r="E24" s="97">
        <f>SUM(D19:D24)</f>
        <v>20</v>
      </c>
      <c r="F24" s="75" t="s">
        <v>11</v>
      </c>
      <c r="G24" s="95"/>
    </row>
    <row r="25" spans="1:7" ht="30" customHeight="1">
      <c r="A25" s="99" t="s">
        <v>80</v>
      </c>
      <c r="B25" s="81" t="s">
        <v>146</v>
      </c>
      <c r="C25" s="75" t="s">
        <v>87</v>
      </c>
      <c r="D25" s="75">
        <v>2</v>
      </c>
      <c r="E25" s="97"/>
      <c r="F25" s="75" t="s">
        <v>11</v>
      </c>
      <c r="G25" s="95"/>
    </row>
    <row r="26" spans="1:7" ht="30" customHeight="1" thickBot="1">
      <c r="A26" s="99" t="s">
        <v>80</v>
      </c>
      <c r="B26" s="81" t="s">
        <v>148</v>
      </c>
      <c r="C26" s="75" t="s">
        <v>87</v>
      </c>
      <c r="D26" s="102">
        <v>2</v>
      </c>
      <c r="E26" s="103">
        <f>SUM(D25:D26)</f>
        <v>4</v>
      </c>
      <c r="F26" s="75" t="s">
        <v>11</v>
      </c>
      <c r="G26" s="95"/>
    </row>
    <row r="27" spans="1:7" ht="24.95" customHeight="1" thickBot="1">
      <c r="A27" s="104"/>
      <c r="B27" s="104"/>
      <c r="C27" s="104"/>
      <c r="D27" s="104"/>
      <c r="E27" s="96">
        <f>SUM(E3:E26)</f>
        <v>62</v>
      </c>
      <c r="F27" s="104"/>
    </row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</sheetData>
  <mergeCells count="5"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E7" sqref="E7"/>
    </sheetView>
  </sheetViews>
  <sheetFormatPr defaultRowHeight="12.75"/>
  <cols>
    <col min="1" max="1" width="11.5703125" customWidth="1"/>
    <col min="2" max="2" width="51.4257812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30.7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8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15">
      <c r="A3" s="106" t="s">
        <v>205</v>
      </c>
      <c r="B3" s="81" t="s">
        <v>156</v>
      </c>
      <c r="C3" s="74" t="s">
        <v>155</v>
      </c>
      <c r="D3" s="59">
        <v>2</v>
      </c>
      <c r="E3" s="73"/>
      <c r="F3" s="59" t="s">
        <v>11</v>
      </c>
      <c r="G3" s="70"/>
    </row>
    <row r="4" spans="1:7" ht="15.75" thickBot="1">
      <c r="A4" s="106" t="s">
        <v>205</v>
      </c>
      <c r="B4" s="81" t="s">
        <v>154</v>
      </c>
      <c r="C4" s="74" t="s">
        <v>155</v>
      </c>
      <c r="D4" s="59">
        <v>1</v>
      </c>
      <c r="E4" s="85">
        <f>SUM(D3:D4)</f>
        <v>3</v>
      </c>
      <c r="F4" s="59" t="s">
        <v>11</v>
      </c>
      <c r="G4" s="71"/>
    </row>
    <row r="5" spans="1:7" ht="15.75" thickBot="1">
      <c r="E5" s="86">
        <f>SUM(E4)</f>
        <v>3</v>
      </c>
    </row>
    <row r="7" spans="1:7">
      <c r="B7" s="98"/>
    </row>
    <row r="14" spans="1:7">
      <c r="D14" s="98"/>
    </row>
    <row r="15" spans="1:7">
      <c r="D15" s="68"/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E8" sqref="E8"/>
    </sheetView>
  </sheetViews>
  <sheetFormatPr defaultRowHeight="12.75"/>
  <cols>
    <col min="1" max="1" width="11.5703125" customWidth="1"/>
    <col min="2" max="2" width="51.4257812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</cols>
  <sheetData>
    <row r="1" spans="1:7" ht="35.25" customHeight="1">
      <c r="A1" s="224" t="s">
        <v>0</v>
      </c>
      <c r="B1" s="226" t="s">
        <v>1</v>
      </c>
      <c r="C1" s="227"/>
      <c r="D1" s="228" t="s">
        <v>2</v>
      </c>
      <c r="E1" s="230" t="s">
        <v>3</v>
      </c>
      <c r="F1" s="226" t="s">
        <v>4</v>
      </c>
      <c r="G1" s="227"/>
    </row>
    <row r="2" spans="1:7" ht="18" customHeight="1">
      <c r="A2" s="225"/>
      <c r="B2" s="58" t="s">
        <v>7</v>
      </c>
      <c r="C2" s="58" t="s">
        <v>9</v>
      </c>
      <c r="D2" s="229"/>
      <c r="E2" s="231"/>
      <c r="F2" s="69" t="s">
        <v>88</v>
      </c>
      <c r="G2" s="58" t="s">
        <v>10</v>
      </c>
    </row>
    <row r="3" spans="1:7" ht="15">
      <c r="A3" s="106" t="s">
        <v>206</v>
      </c>
      <c r="B3" s="81" t="s">
        <v>157</v>
      </c>
      <c r="C3" s="74" t="s">
        <v>200</v>
      </c>
      <c r="D3" s="75">
        <v>1</v>
      </c>
      <c r="E3" s="91"/>
      <c r="F3" s="75" t="s">
        <v>11</v>
      </c>
      <c r="G3" s="70"/>
    </row>
    <row r="4" spans="1:7" ht="15">
      <c r="A4" s="106" t="s">
        <v>206</v>
      </c>
      <c r="B4" s="81" t="s">
        <v>158</v>
      </c>
      <c r="C4" s="74" t="s">
        <v>200</v>
      </c>
      <c r="D4" s="75">
        <v>1</v>
      </c>
      <c r="E4" s="91"/>
      <c r="F4" s="75" t="s">
        <v>11</v>
      </c>
      <c r="G4" s="71"/>
    </row>
    <row r="5" spans="1:7" ht="15" thickBot="1">
      <c r="A5" s="106" t="s">
        <v>206</v>
      </c>
      <c r="B5" s="100" t="s">
        <v>202</v>
      </c>
      <c r="C5" s="74" t="s">
        <v>200</v>
      </c>
      <c r="D5" s="89">
        <v>9</v>
      </c>
      <c r="E5" s="103">
        <f>SUM(D3:D5)</f>
        <v>11</v>
      </c>
      <c r="F5" s="75" t="s">
        <v>11</v>
      </c>
      <c r="G5" s="95"/>
    </row>
    <row r="6" spans="1:7" ht="15.75" thickBot="1">
      <c r="E6" s="86">
        <f>SUM(E5)</f>
        <v>11</v>
      </c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LISTA</vt:lpstr>
      <vt:lpstr>ZLOT</vt:lpstr>
      <vt:lpstr>PW</vt:lpstr>
      <vt:lpstr>WEHIKUŁ</vt:lpstr>
      <vt:lpstr>TATRY</vt:lpstr>
      <vt:lpstr>ZŁOTY</vt:lpstr>
      <vt:lpstr>TRAMP</vt:lpstr>
      <vt:lpstr>WYCIECZKA KL.1</vt:lpstr>
      <vt:lpstr>ANDRZEJKI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</dc:creator>
  <cp:lastModifiedBy>pagol</cp:lastModifiedBy>
  <dcterms:created xsi:type="dcterms:W3CDTF">2019-12-08T21:25:56Z</dcterms:created>
  <dcterms:modified xsi:type="dcterms:W3CDTF">2020-01-31T16:32:59Z</dcterms:modified>
</cp:coreProperties>
</file>