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255" yWindow="-105" windowWidth="8970" windowHeight="11610" activeTab="5"/>
  </bookViews>
  <sheets>
    <sheet name="Zlot" sheetId="6" r:id="rId1"/>
    <sheet name="P.W." sheetId="3" r:id="rId2"/>
    <sheet name="Złoty Liść" sheetId="4" r:id="rId3"/>
    <sheet name="TRAMP" sheetId="5" r:id="rId4"/>
    <sheet name="Andrzejki" sheetId="1" r:id="rId5"/>
    <sheet name="LISTA" sheetId="7" r:id="rId6"/>
  </sheets>
  <calcPr calcId="125725"/>
</workbook>
</file>

<file path=xl/calcChain.xml><?xml version="1.0" encoding="utf-8"?>
<calcChain xmlns="http://schemas.openxmlformats.org/spreadsheetml/2006/main">
  <c r="R54" i="7"/>
  <c r="R55"/>
  <c r="O5"/>
  <c r="O6"/>
  <c r="O7"/>
  <c r="O8"/>
  <c r="O9"/>
  <c r="O10"/>
  <c r="O11"/>
  <c r="O12"/>
  <c r="O13"/>
  <c r="O14"/>
  <c r="O16"/>
  <c r="O17"/>
  <c r="O18"/>
  <c r="O19"/>
  <c r="O20"/>
  <c r="O21"/>
  <c r="O22"/>
  <c r="O23"/>
  <c r="O24"/>
  <c r="O25"/>
  <c r="O26"/>
  <c r="O27"/>
  <c r="O28"/>
  <c r="O29"/>
  <c r="O30"/>
  <c r="O32"/>
  <c r="O33"/>
  <c r="O34"/>
  <c r="O35"/>
  <c r="O36"/>
  <c r="O37"/>
  <c r="O38"/>
  <c r="O39"/>
  <c r="O40"/>
  <c r="O41"/>
  <c r="O44"/>
  <c r="O45"/>
  <c r="O46"/>
  <c r="O47"/>
  <c r="O48"/>
  <c r="O51"/>
  <c r="O52"/>
  <c r="O54"/>
  <c r="O55"/>
  <c r="N5"/>
  <c r="N6"/>
  <c r="N7"/>
  <c r="N8"/>
  <c r="N9"/>
  <c r="N10"/>
  <c r="N11"/>
  <c r="N12"/>
  <c r="N13"/>
  <c r="N14"/>
  <c r="N16"/>
  <c r="N17"/>
  <c r="N18"/>
  <c r="N19"/>
  <c r="N20"/>
  <c r="N21"/>
  <c r="N22"/>
  <c r="N23"/>
  <c r="N24"/>
  <c r="N25"/>
  <c r="N26"/>
  <c r="N27"/>
  <c r="N28"/>
  <c r="N29"/>
  <c r="N30"/>
  <c r="N32"/>
  <c r="N33"/>
  <c r="N34"/>
  <c r="N35"/>
  <c r="N36"/>
  <c r="N37"/>
  <c r="N38"/>
  <c r="N39"/>
  <c r="N40"/>
  <c r="N41"/>
  <c r="N44"/>
  <c r="N45"/>
  <c r="N46"/>
  <c r="N47"/>
  <c r="N48"/>
  <c r="N51"/>
  <c r="N52"/>
  <c r="N54"/>
  <c r="N55"/>
  <c r="L56"/>
  <c r="Q56"/>
  <c r="P5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"/>
  <c r="R6"/>
  <c r="R7"/>
  <c r="R8"/>
  <c r="R9"/>
  <c r="R10"/>
  <c r="R4"/>
  <c r="R53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N15" s="1"/>
  <c r="O15" s="1"/>
  <c r="K14"/>
  <c r="K13"/>
  <c r="K12"/>
  <c r="K11"/>
  <c r="K10"/>
  <c r="K9"/>
  <c r="K8"/>
  <c r="K7"/>
  <c r="K6"/>
  <c r="K4"/>
  <c r="N4" s="1"/>
  <c r="E56"/>
  <c r="F56"/>
  <c r="G56"/>
  <c r="H56"/>
  <c r="I56"/>
  <c r="D56"/>
  <c r="K54"/>
  <c r="K55"/>
  <c r="K53"/>
  <c r="K52"/>
  <c r="K51"/>
  <c r="K50"/>
  <c r="N50" s="1"/>
  <c r="O50" s="1"/>
  <c r="K49"/>
  <c r="K48"/>
  <c r="K47"/>
  <c r="K46"/>
  <c r="K45"/>
  <c r="K44"/>
  <c r="K43"/>
  <c r="N43" s="1"/>
  <c r="O43" s="1"/>
  <c r="K42"/>
  <c r="K41"/>
  <c r="N31" l="1"/>
  <c r="O31" s="1"/>
  <c r="O4"/>
  <c r="N42"/>
  <c r="O42" s="1"/>
  <c r="N49"/>
  <c r="O49" s="1"/>
  <c r="N53"/>
  <c r="O53" s="1"/>
  <c r="N57"/>
  <c r="N59"/>
  <c r="N60"/>
  <c r="N58" l="1"/>
  <c r="N56"/>
</calcChain>
</file>

<file path=xl/sharedStrings.xml><?xml version="1.0" encoding="utf-8"?>
<sst xmlns="http://schemas.openxmlformats.org/spreadsheetml/2006/main" count="294" uniqueCount="150">
  <si>
    <t>Data odbycia wycieczki</t>
  </si>
  <si>
    <t>Trasa wycieczki</t>
  </si>
  <si>
    <t>Nr grupy górskiej</t>
  </si>
  <si>
    <t>Punktów wg reg. GOT</t>
  </si>
  <si>
    <t>Lp.</t>
  </si>
  <si>
    <t>Imię i nazwisko</t>
  </si>
  <si>
    <t>Klasa</t>
  </si>
  <si>
    <t>Razem</t>
  </si>
  <si>
    <t>Ks. GOT</t>
  </si>
  <si>
    <t>Odznaka GOT</t>
  </si>
  <si>
    <t>Zlot</t>
  </si>
  <si>
    <t>PW</t>
  </si>
  <si>
    <t>TRAMP</t>
  </si>
  <si>
    <t>posiadana</t>
  </si>
  <si>
    <t>zdobyta</t>
  </si>
  <si>
    <t>pop</t>
  </si>
  <si>
    <t>br</t>
  </si>
  <si>
    <t>sr</t>
  </si>
  <si>
    <t>zł</t>
  </si>
  <si>
    <t>Razem imprez</t>
  </si>
  <si>
    <t>BW.01</t>
  </si>
  <si>
    <t>12.03.2016</t>
  </si>
  <si>
    <t>13.03.2016</t>
  </si>
  <si>
    <t>BZ.09</t>
  </si>
  <si>
    <t>5+4+4=13</t>
  </si>
  <si>
    <t>03.04.2016</t>
  </si>
  <si>
    <t>04.04.2016</t>
  </si>
  <si>
    <t>Schronisko PTTK Przehyba - Radziejowa - Wielki Rogacz - Obidza</t>
  </si>
  <si>
    <t>5+1+2=8</t>
  </si>
  <si>
    <t>Bacówka Brzanka - Ostry Kamień - Bacówka Brzanka</t>
  </si>
  <si>
    <t>5+5=10</t>
  </si>
  <si>
    <t>28.09.2016</t>
  </si>
  <si>
    <t>BZ.08</t>
  </si>
  <si>
    <t>29.09.2016</t>
  </si>
  <si>
    <t>Wysoki Wierch - Durbaszka</t>
  </si>
  <si>
    <t>30.09.2016</t>
  </si>
  <si>
    <t>Durbaszka - Wysoka - Jaworki</t>
  </si>
  <si>
    <t>2+4=6</t>
  </si>
  <si>
    <t>1+1+7=9</t>
  </si>
  <si>
    <t>Bacówka Brzanka - Brzanka - Bacówka Brzanka - Tuchów</t>
  </si>
  <si>
    <t>4.11.2016</t>
  </si>
  <si>
    <t>5+7+1+5+2= 20</t>
  </si>
  <si>
    <t>S.16</t>
  </si>
  <si>
    <t>5.11.2016</t>
  </si>
  <si>
    <t>Prz. Spalona Schr. PTTK - Rozdroże pod Uboczem -Rozdroże pod Bieścem - Dolina Bystrzycy Dusznickiej - Schr. PTTK Zieleniec</t>
  </si>
  <si>
    <t>6+11+4+4=25</t>
  </si>
  <si>
    <t>6.11.2016</t>
  </si>
  <si>
    <t>Schr. PTTK Zieleniec - Sołtysia Kopa - Kozia Hala - Duszniki Zdrój - Scr. PTTK Pod Muflonem - Duszniki Zdrój</t>
  </si>
  <si>
    <t>5+2+1+5+4+2=19</t>
  </si>
  <si>
    <t>Czy przodownik był obecny</t>
  </si>
  <si>
    <t>tak</t>
  </si>
  <si>
    <t>05.04.2016</t>
  </si>
  <si>
    <t>Rytro - Schronisko PTTK Przehyba</t>
  </si>
  <si>
    <t>Łomnica Zdrój - Schronisko PTTK na Hali Łabowskiej</t>
  </si>
  <si>
    <t>Schronisko PTTK na Hali Łabowskiej - Hala Pisana - Makowica - Hala Pisana - Rytro</t>
  </si>
  <si>
    <t>Wysoki Wierch - Wielki Lipnik (3,7 km, 103 m) - Wysoki Wierch (3,7 km, 361 m)</t>
  </si>
  <si>
    <t>Nie wpisują uczetnicy Zlotu w marcu (powtórzenie trasy).</t>
  </si>
  <si>
    <t>Andrz.</t>
  </si>
  <si>
    <t>Punkty z 2015</t>
  </si>
  <si>
    <t>1A</t>
  </si>
  <si>
    <t>Marek Gasiciel</t>
  </si>
  <si>
    <t>1M</t>
  </si>
  <si>
    <t>Patryk Gruszowski</t>
  </si>
  <si>
    <t>1Ib</t>
  </si>
  <si>
    <t>Eryk Mysona</t>
  </si>
  <si>
    <t>Bartosz Sacha</t>
  </si>
  <si>
    <t>1N</t>
  </si>
  <si>
    <t>Kamil Kózka</t>
  </si>
  <si>
    <t>1E</t>
  </si>
  <si>
    <t>Mateusz Kózka</t>
  </si>
  <si>
    <t>Paula Trzaskuś</t>
  </si>
  <si>
    <t>1T</t>
  </si>
  <si>
    <t>Jędrzej Antosz</t>
  </si>
  <si>
    <t>2Ia</t>
  </si>
  <si>
    <t>Magdalena Baran</t>
  </si>
  <si>
    <t>Cezary Wadas</t>
  </si>
  <si>
    <t>2T</t>
  </si>
  <si>
    <t>Tomasz Kluzek</t>
  </si>
  <si>
    <t>Patryk Krakowski</t>
  </si>
  <si>
    <t>2Ib</t>
  </si>
  <si>
    <t>Kornel Piątek</t>
  </si>
  <si>
    <t>Maciej Zygmunt</t>
  </si>
  <si>
    <t>2A</t>
  </si>
  <si>
    <t>Marcin Król</t>
  </si>
  <si>
    <t>Bartosz Moryń</t>
  </si>
  <si>
    <t>Jan Witek</t>
  </si>
  <si>
    <t>Ewelina Łącka</t>
  </si>
  <si>
    <t>1F</t>
  </si>
  <si>
    <t>Beata Michalik</t>
  </si>
  <si>
    <t>Wiktoria Jasek</t>
  </si>
  <si>
    <t>Krzysztof Jurczak</t>
  </si>
  <si>
    <t>Dawid Siwiec</t>
  </si>
  <si>
    <t>Emanuel Smołucha</t>
  </si>
  <si>
    <t>Maciej Łucarz</t>
  </si>
  <si>
    <t>3T</t>
  </si>
  <si>
    <t>3M</t>
  </si>
  <si>
    <t>3Ia</t>
  </si>
  <si>
    <t>Dawid Marczyk</t>
  </si>
  <si>
    <t>Przemysław Prendota</t>
  </si>
  <si>
    <t>Adrian Wstępnik</t>
  </si>
  <si>
    <t>Adrian Darłak</t>
  </si>
  <si>
    <t>Marek Kądzielawa</t>
  </si>
  <si>
    <t>3N</t>
  </si>
  <si>
    <t>Wojciech Płaneta</t>
  </si>
  <si>
    <t>Klaudia Szarkowicz</t>
  </si>
  <si>
    <t>Magdalena Smosna</t>
  </si>
  <si>
    <t>3A</t>
  </si>
  <si>
    <t>Jakub Król</t>
  </si>
  <si>
    <t>Witold Lis</t>
  </si>
  <si>
    <t>Grzegorz Szatko</t>
  </si>
  <si>
    <t>4N</t>
  </si>
  <si>
    <t>Paweł Golec</t>
  </si>
  <si>
    <t>Krzysztof Bortnowski</t>
  </si>
  <si>
    <t>nauczyciel</t>
  </si>
  <si>
    <t>Kamil Jackowski</t>
  </si>
  <si>
    <t>Tomasz Jaśkiewicz</t>
  </si>
  <si>
    <t>Jarosław Knapik</t>
  </si>
  <si>
    <t>Krystian Kobos</t>
  </si>
  <si>
    <t>Arkadiusz Krajewski</t>
  </si>
  <si>
    <t>Mikołaj Możdżeń</t>
  </si>
  <si>
    <t>Michał Niemiec</t>
  </si>
  <si>
    <t>Ewa Przybyło</t>
  </si>
  <si>
    <t xml:space="preserve">Wojciech Rękas </t>
  </si>
  <si>
    <t>Daniel Siedlik</t>
  </si>
  <si>
    <t>Maciej Zaczyk</t>
  </si>
  <si>
    <t>absolwent</t>
  </si>
  <si>
    <t>Złoty Liść</t>
  </si>
  <si>
    <t>Eryk Łopata</t>
  </si>
  <si>
    <t>Szymon Nowak</t>
  </si>
  <si>
    <t>Marcin Drzyzga</t>
  </si>
  <si>
    <t>Krzysztof Szatrowski</t>
  </si>
  <si>
    <t>Prz. Obidza - Prz. Rozdziela - Wysoka - Durbaszka - Shronisko pod Durbszką (0,6 km)</t>
  </si>
  <si>
    <t>3+7+1+1= 12</t>
  </si>
  <si>
    <t>5+8=13</t>
  </si>
  <si>
    <t>1+2=3</t>
  </si>
  <si>
    <t>Rozdroże pod Kamiennym Garbem - Jasień - Trójmorski Wierch - Prz. Pod Puchaczem - Dzikie Zbocze - Jaworek Górny - Międzygórze</t>
  </si>
  <si>
    <t xml:space="preserve"> </t>
  </si>
  <si>
    <t>BZ.09 BZ.08</t>
  </si>
  <si>
    <t>SK</t>
  </si>
  <si>
    <t>Shronisko pod Durbszką - Durbaszka (0,6 km) - Wysoki Wierch</t>
  </si>
  <si>
    <t>S.14</t>
  </si>
  <si>
    <t>TATRY i własne</t>
  </si>
  <si>
    <t>x</t>
  </si>
  <si>
    <t>pop+br</t>
  </si>
  <si>
    <t>PUNKTACJA GOT 2016</t>
  </si>
  <si>
    <t>Punkty za imprezę górską 2016</t>
  </si>
  <si>
    <t>geocaching</t>
  </si>
  <si>
    <t>nadw. pkt.</t>
  </si>
  <si>
    <t>zlot abs.</t>
  </si>
  <si>
    <t>?</t>
  </si>
</sst>
</file>

<file path=xl/styles.xml><?xml version="1.0" encoding="utf-8"?>
<styleSheet xmlns="http://schemas.openxmlformats.org/spreadsheetml/2006/main">
  <numFmts count="1">
    <numFmt numFmtId="164" formatCode="d\.m\.yyyy"/>
  </numFmts>
  <fonts count="20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sz val="10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trike/>
      <sz val="10"/>
      <name val="Arial"/>
      <family val="2"/>
      <charset val="238"/>
    </font>
    <font>
      <sz val="10"/>
      <name val="Czcionka tekstu podstawowego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5" xfId="0" applyFont="1" applyBorder="1" applyAlignment="1">
      <alignment wrapText="1"/>
    </xf>
    <xf numFmtId="0" fontId="3" fillId="0" borderId="4" xfId="0" applyNumberFormat="1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7" xfId="0" applyNumberFormat="1" applyFont="1" applyBorder="1" applyAlignment="1">
      <alignment horizontal="center" wrapText="1"/>
    </xf>
    <xf numFmtId="0" fontId="4" fillId="0" borderId="6" xfId="0" applyFont="1" applyBorder="1" applyAlignment="1">
      <alignment wrapText="1"/>
    </xf>
    <xf numFmtId="0" fontId="4" fillId="0" borderId="7" xfId="0" applyNumberFormat="1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5" fillId="0" borderId="7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NumberFormat="1" applyFont="1"/>
    <xf numFmtId="0" fontId="8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3" fillId="0" borderId="9" xfId="0" applyNumberFormat="1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164" fontId="15" fillId="0" borderId="0" xfId="0" applyNumberFormat="1" applyFont="1" applyAlignment="1">
      <alignment horizontal="left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left" wrapText="1"/>
    </xf>
    <xf numFmtId="164" fontId="15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7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right" vertical="center" wrapText="1"/>
    </xf>
    <xf numFmtId="0" fontId="18" fillId="0" borderId="0" xfId="0" applyFont="1"/>
    <xf numFmtId="0" fontId="18" fillId="0" borderId="0" xfId="0" applyFont="1" applyAlignment="1">
      <alignment wrapText="1"/>
    </xf>
    <xf numFmtId="0" fontId="16" fillId="0" borderId="11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19" fillId="0" borderId="5" xfId="0" applyFont="1" applyBorder="1"/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4" xfId="0" applyNumberFormat="1" applyFont="1" applyBorder="1" applyAlignment="1">
      <alignment horizontal="center" wrapText="1"/>
    </xf>
    <xf numFmtId="0" fontId="4" fillId="0" borderId="5" xfId="0" applyFont="1" applyBorder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13" fillId="0" borderId="0" xfId="0" applyFont="1"/>
    <xf numFmtId="0" fontId="6" fillId="0" borderId="0" xfId="0" applyFont="1" applyFill="1"/>
    <xf numFmtId="0" fontId="3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0" xfId="0" applyFont="1"/>
    <xf numFmtId="0" fontId="10" fillId="0" borderId="5" xfId="0" applyFont="1" applyFill="1" applyBorder="1" applyAlignment="1">
      <alignment horizontal="center"/>
    </xf>
    <xf numFmtId="0" fontId="4" fillId="0" borderId="5" xfId="0" applyFont="1" applyBorder="1"/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/>
    <xf numFmtId="0" fontId="4" fillId="0" borderId="14" xfId="0" applyNumberFormat="1" applyFont="1" applyBorder="1"/>
    <xf numFmtId="0" fontId="7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/>
    <xf numFmtId="0" fontId="4" fillId="0" borderId="13" xfId="0" applyNumberFormat="1" applyFont="1" applyBorder="1"/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/>
    <xf numFmtId="0" fontId="4" fillId="0" borderId="0" xfId="0" applyFont="1" applyAlignment="1">
      <alignment horizontal="center"/>
    </xf>
    <xf numFmtId="0" fontId="7" fillId="0" borderId="16" xfId="0" applyFont="1" applyBorder="1"/>
    <xf numFmtId="0" fontId="4" fillId="0" borderId="17" xfId="0" applyFont="1" applyBorder="1"/>
    <xf numFmtId="0" fontId="7" fillId="0" borderId="0" xfId="0" applyFont="1"/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0" borderId="14" xfId="0" applyFont="1" applyBorder="1"/>
    <xf numFmtId="0" fontId="11" fillId="0" borderId="15" xfId="0" applyFont="1" applyBorder="1"/>
    <xf numFmtId="0" fontId="10" fillId="0" borderId="1" xfId="0" applyFont="1" applyBorder="1" applyAlignment="1">
      <alignment horizontal="center" vertical="center" textRotation="90"/>
    </xf>
    <xf numFmtId="0" fontId="10" fillId="0" borderId="10" xfId="0" applyFont="1" applyBorder="1" applyAlignment="1">
      <alignment horizontal="center" vertical="center" textRotation="90"/>
    </xf>
    <xf numFmtId="0" fontId="10" fillId="0" borderId="6" xfId="0" applyFont="1" applyBorder="1" applyAlignment="1">
      <alignment horizontal="center" vertical="center" textRotation="90"/>
    </xf>
    <xf numFmtId="0" fontId="10" fillId="0" borderId="1" xfId="0" applyFont="1" applyBorder="1" applyAlignment="1">
      <alignment horizontal="center" textRotation="90"/>
    </xf>
    <xf numFmtId="0" fontId="10" fillId="0" borderId="10" xfId="0" applyFont="1" applyBorder="1" applyAlignment="1">
      <alignment horizontal="center" textRotation="90"/>
    </xf>
    <xf numFmtId="0" fontId="10" fillId="0" borderId="6" xfId="0" applyFont="1" applyBorder="1" applyAlignment="1">
      <alignment horizontal="center" textRotation="90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11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0"/>
      <tableStyleElement type="headerRow" dxfId="9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4" sqref="E4"/>
    </sheetView>
  </sheetViews>
  <sheetFormatPr defaultRowHeight="12.75"/>
  <cols>
    <col min="1" max="1" width="12.42578125" customWidth="1"/>
    <col min="2" max="2" width="42.5703125" customWidth="1"/>
    <col min="5" max="5" width="11.5703125" customWidth="1"/>
  </cols>
  <sheetData>
    <row r="1" spans="1:5" ht="38.25">
      <c r="A1" s="2" t="s">
        <v>0</v>
      </c>
      <c r="B1" s="2" t="s">
        <v>1</v>
      </c>
      <c r="C1" s="2" t="s">
        <v>2</v>
      </c>
      <c r="D1" s="2" t="s">
        <v>3</v>
      </c>
      <c r="E1" s="2" t="s">
        <v>49</v>
      </c>
    </row>
    <row r="2" spans="1:5" s="3" customFormat="1" ht="28.5">
      <c r="A2" s="37" t="s">
        <v>21</v>
      </c>
      <c r="B2" s="37" t="s">
        <v>29</v>
      </c>
      <c r="C2" s="42" t="s">
        <v>20</v>
      </c>
      <c r="D2" s="43" t="s">
        <v>30</v>
      </c>
      <c r="E2" s="2" t="s">
        <v>50</v>
      </c>
    </row>
    <row r="3" spans="1:5" s="3" customFormat="1" ht="29.25" customHeight="1">
      <c r="A3" s="38" t="s">
        <v>22</v>
      </c>
      <c r="B3" s="44" t="s">
        <v>39</v>
      </c>
      <c r="C3" s="42" t="s">
        <v>20</v>
      </c>
      <c r="D3" s="42" t="s">
        <v>38</v>
      </c>
      <c r="E3" s="2" t="s">
        <v>50</v>
      </c>
    </row>
    <row r="4" spans="1:5" ht="14.25">
      <c r="A4" s="41"/>
      <c r="B4" s="41"/>
      <c r="C4" s="41"/>
      <c r="D4" s="41"/>
      <c r="E4" s="53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6" sqref="E6"/>
    </sheetView>
  </sheetViews>
  <sheetFormatPr defaultRowHeight="12.75"/>
  <cols>
    <col min="1" max="1" width="13.28515625" customWidth="1"/>
    <col min="2" max="2" width="40.5703125" customWidth="1"/>
    <col min="4" max="4" width="10.42578125" customWidth="1"/>
    <col min="5" max="5" width="10.85546875" customWidth="1"/>
  </cols>
  <sheetData>
    <row r="1" spans="1:5" ht="38.25">
      <c r="A1" s="2" t="s">
        <v>0</v>
      </c>
      <c r="B1" s="2" t="s">
        <v>1</v>
      </c>
      <c r="C1" s="2" t="s">
        <v>2</v>
      </c>
      <c r="D1" s="2" t="s">
        <v>3</v>
      </c>
      <c r="E1" s="2" t="s">
        <v>49</v>
      </c>
    </row>
    <row r="2" spans="1:5" s="3" customFormat="1" ht="21.75" customHeight="1">
      <c r="A2" s="39" t="s">
        <v>25</v>
      </c>
      <c r="B2" s="40" t="s">
        <v>52</v>
      </c>
      <c r="C2" s="48" t="s">
        <v>23</v>
      </c>
      <c r="D2" s="48">
        <v>18</v>
      </c>
      <c r="E2" s="2" t="s">
        <v>50</v>
      </c>
    </row>
    <row r="3" spans="1:5" s="3" customFormat="1" ht="34.5" customHeight="1">
      <c r="A3" s="39" t="s">
        <v>26</v>
      </c>
      <c r="B3" s="40" t="s">
        <v>27</v>
      </c>
      <c r="C3" s="48" t="s">
        <v>23</v>
      </c>
      <c r="D3" s="48" t="s">
        <v>28</v>
      </c>
      <c r="E3" s="2" t="s">
        <v>50</v>
      </c>
    </row>
    <row r="4" spans="1:5" s="3" customFormat="1" ht="33" customHeight="1">
      <c r="A4" s="39" t="s">
        <v>26</v>
      </c>
      <c r="B4" s="40" t="s">
        <v>53</v>
      </c>
      <c r="C4" s="48" t="s">
        <v>23</v>
      </c>
      <c r="D4" s="48">
        <v>12</v>
      </c>
      <c r="E4" s="2" t="s">
        <v>50</v>
      </c>
    </row>
    <row r="5" spans="1:5" s="3" customFormat="1" ht="44.25" customHeight="1">
      <c r="A5" s="39" t="s">
        <v>51</v>
      </c>
      <c r="B5" s="40" t="s">
        <v>54</v>
      </c>
      <c r="C5" s="48" t="s">
        <v>23</v>
      </c>
      <c r="D5" s="48" t="s">
        <v>24</v>
      </c>
      <c r="E5" s="2" t="s">
        <v>50</v>
      </c>
    </row>
    <row r="6" spans="1:5" s="3" customFormat="1" ht="21" customHeight="1">
      <c r="A6" s="1"/>
      <c r="B6" s="1"/>
      <c r="C6" s="1"/>
      <c r="D6" s="1"/>
      <c r="E6" s="52">
        <v>51</v>
      </c>
    </row>
  </sheetData>
  <phoneticPr fontId="1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7" sqref="E7"/>
    </sheetView>
  </sheetViews>
  <sheetFormatPr defaultRowHeight="12.75"/>
  <cols>
    <col min="1" max="1" width="11.85546875" customWidth="1"/>
    <col min="2" max="2" width="44.7109375" customWidth="1"/>
    <col min="4" max="4" width="10.85546875" customWidth="1"/>
  </cols>
  <sheetData>
    <row r="1" spans="1:5" ht="51">
      <c r="A1" s="2" t="s">
        <v>0</v>
      </c>
      <c r="B1" s="2" t="s">
        <v>1</v>
      </c>
      <c r="C1" s="2" t="s">
        <v>2</v>
      </c>
      <c r="D1" s="2" t="s">
        <v>3</v>
      </c>
      <c r="E1" s="2" t="s">
        <v>49</v>
      </c>
    </row>
    <row r="2" spans="1:5" s="3" customFormat="1" ht="29.25" customHeight="1">
      <c r="A2" s="39" t="s">
        <v>31</v>
      </c>
      <c r="B2" s="40" t="s">
        <v>131</v>
      </c>
      <c r="C2" s="48" t="s">
        <v>137</v>
      </c>
      <c r="D2" s="48" t="s">
        <v>132</v>
      </c>
      <c r="E2" s="2" t="s">
        <v>50</v>
      </c>
    </row>
    <row r="3" spans="1:5" s="3" customFormat="1" ht="32.25" customHeight="1">
      <c r="A3" s="39" t="s">
        <v>33</v>
      </c>
      <c r="B3" s="40" t="s">
        <v>139</v>
      </c>
      <c r="C3" s="48" t="s">
        <v>32</v>
      </c>
      <c r="D3" s="48" t="s">
        <v>134</v>
      </c>
      <c r="E3" s="2" t="s">
        <v>50</v>
      </c>
    </row>
    <row r="4" spans="1:5" s="3" customFormat="1" ht="36.75" customHeight="1">
      <c r="A4" s="39" t="s">
        <v>33</v>
      </c>
      <c r="B4" s="40" t="s">
        <v>55</v>
      </c>
      <c r="C4" s="48" t="s">
        <v>138</v>
      </c>
      <c r="D4" s="48" t="s">
        <v>133</v>
      </c>
      <c r="E4" s="2" t="s">
        <v>50</v>
      </c>
    </row>
    <row r="5" spans="1:5" s="3" customFormat="1" ht="20.100000000000001" customHeight="1">
      <c r="A5" s="39" t="s">
        <v>33</v>
      </c>
      <c r="B5" s="40" t="s">
        <v>34</v>
      </c>
      <c r="C5" s="48" t="s">
        <v>32</v>
      </c>
      <c r="D5" s="48">
        <v>3</v>
      </c>
      <c r="E5" s="36" t="s">
        <v>50</v>
      </c>
    </row>
    <row r="6" spans="1:5" s="3" customFormat="1" ht="20.100000000000001" customHeight="1">
      <c r="A6" s="39" t="s">
        <v>35</v>
      </c>
      <c r="B6" s="40" t="s">
        <v>36</v>
      </c>
      <c r="C6" s="48" t="s">
        <v>32</v>
      </c>
      <c r="D6" s="48" t="s">
        <v>37</v>
      </c>
      <c r="E6" s="36" t="s">
        <v>50</v>
      </c>
    </row>
    <row r="7" spans="1:5" ht="15">
      <c r="A7" s="41"/>
      <c r="B7" s="41"/>
      <c r="C7" s="41"/>
      <c r="D7" s="41"/>
      <c r="E7" s="54">
        <v>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E5" sqref="E5"/>
    </sheetView>
  </sheetViews>
  <sheetFormatPr defaultRowHeight="12.75"/>
  <cols>
    <col min="1" max="1" width="10.7109375" customWidth="1"/>
    <col min="2" max="2" width="45.7109375" customWidth="1"/>
    <col min="3" max="3" width="8.85546875" customWidth="1"/>
    <col min="4" max="4" width="9.42578125" customWidth="1"/>
    <col min="5" max="5" width="10.85546875" customWidth="1"/>
    <col min="6" max="6" width="0" hidden="1" customWidth="1"/>
  </cols>
  <sheetData>
    <row r="1" spans="1:5" ht="38.25">
      <c r="A1" s="2" t="s">
        <v>0</v>
      </c>
      <c r="B1" s="2" t="s">
        <v>1</v>
      </c>
      <c r="C1" s="2" t="s">
        <v>2</v>
      </c>
      <c r="D1" s="2" t="s">
        <v>3</v>
      </c>
      <c r="E1" s="2" t="s">
        <v>49</v>
      </c>
    </row>
    <row r="2" spans="1:5" s="3" customFormat="1" ht="47.25" customHeight="1">
      <c r="A2" s="49" t="s">
        <v>40</v>
      </c>
      <c r="B2" s="49" t="s">
        <v>135</v>
      </c>
      <c r="C2" s="36" t="s">
        <v>42</v>
      </c>
      <c r="D2" s="36" t="s">
        <v>41</v>
      </c>
      <c r="E2" s="36" t="s">
        <v>50</v>
      </c>
    </row>
    <row r="3" spans="1:5" s="3" customFormat="1" ht="44.25" customHeight="1">
      <c r="A3" s="49" t="s">
        <v>43</v>
      </c>
      <c r="B3" s="49" t="s">
        <v>44</v>
      </c>
      <c r="C3" s="36" t="s">
        <v>140</v>
      </c>
      <c r="D3" s="36" t="s">
        <v>45</v>
      </c>
      <c r="E3" s="36" t="s">
        <v>50</v>
      </c>
    </row>
    <row r="4" spans="1:5" s="3" customFormat="1" ht="43.5" customHeight="1">
      <c r="A4" s="49" t="s">
        <v>46</v>
      </c>
      <c r="B4" s="49" t="s">
        <v>47</v>
      </c>
      <c r="C4" s="36" t="s">
        <v>140</v>
      </c>
      <c r="D4" s="36" t="s">
        <v>48</v>
      </c>
      <c r="E4" s="36" t="s">
        <v>50</v>
      </c>
    </row>
    <row r="5" spans="1:5" s="3" customFormat="1" ht="18" customHeight="1">
      <c r="A5" s="49"/>
      <c r="B5" s="49"/>
      <c r="C5" s="49"/>
      <c r="D5" s="49"/>
      <c r="E5" s="55">
        <v>64</v>
      </c>
    </row>
    <row r="6" spans="1:5" s="3" customFormat="1" ht="18" customHeight="1">
      <c r="A6" s="1"/>
      <c r="B6" s="1"/>
    </row>
    <row r="7" spans="1:5" s="3" customFormat="1" ht="18" customHeight="1">
      <c r="A7" s="1"/>
      <c r="B7" s="1"/>
    </row>
    <row r="8" spans="1:5" s="3" customFormat="1" ht="18" customHeight="1">
      <c r="A8" s="1"/>
      <c r="B8" s="1"/>
      <c r="C8" s="1"/>
    </row>
    <row r="9" spans="1:5" s="3" customFormat="1" ht="18" customHeight="1">
      <c r="A9" s="1"/>
      <c r="B9" s="1"/>
      <c r="C9" s="1"/>
    </row>
    <row r="10" spans="1:5" s="3" customFormat="1" ht="18" customHeight="1">
      <c r="A10" s="1"/>
      <c r="B10" s="1"/>
      <c r="C10" s="1"/>
    </row>
    <row r="11" spans="1:5" s="3" customFormat="1" ht="18" customHeight="1">
      <c r="A11" s="1"/>
      <c r="B11" s="1"/>
      <c r="C11" s="1"/>
    </row>
    <row r="12" spans="1:5" s="3" customFormat="1" ht="18" customHeight="1">
      <c r="A12" s="1"/>
      <c r="B12" s="1"/>
      <c r="C12" s="1"/>
    </row>
    <row r="13" spans="1:5" s="3" customFormat="1" ht="18" customHeight="1">
      <c r="A13" s="1"/>
      <c r="B13" s="1"/>
      <c r="C13" s="1"/>
    </row>
    <row r="14" spans="1:5" s="3" customFormat="1" ht="18" customHeight="1">
      <c r="A14" s="1"/>
      <c r="B14" s="1"/>
      <c r="C14" s="1"/>
    </row>
    <row r="15" spans="1:5" s="3" customFormat="1" ht="18" customHeight="1">
      <c r="A15" s="1"/>
      <c r="B15" s="1"/>
      <c r="C15" s="1"/>
    </row>
    <row r="16" spans="1:5" s="3" customFormat="1" ht="18" customHeight="1">
      <c r="A16" s="1"/>
      <c r="B16" s="1"/>
      <c r="C16" s="1"/>
    </row>
    <row r="17" spans="1:4" s="3" customFormat="1" ht="18" customHeight="1">
      <c r="A17" s="1"/>
      <c r="B17" s="1"/>
      <c r="C17" s="1"/>
    </row>
    <row r="18" spans="1:4" s="3" customFormat="1" ht="18" customHeight="1">
      <c r="A18" s="1"/>
      <c r="B18" s="1"/>
      <c r="C18" s="1"/>
    </row>
    <row r="19" spans="1:4" s="3" customFormat="1" ht="18" customHeight="1">
      <c r="A19" s="1"/>
      <c r="B19" s="1"/>
      <c r="C19" s="1"/>
    </row>
    <row r="20" spans="1:4" ht="18" customHeight="1">
      <c r="A20" s="1"/>
      <c r="B20" s="1"/>
      <c r="C20" s="1"/>
      <c r="D20" s="3"/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3" sqref="E3"/>
    </sheetView>
  </sheetViews>
  <sheetFormatPr defaultRowHeight="12.75"/>
  <cols>
    <col min="1" max="1" width="11" customWidth="1"/>
    <col min="2" max="2" width="45.42578125" customWidth="1"/>
    <col min="4" max="4" width="9" customWidth="1"/>
    <col min="5" max="5" width="11.140625" customWidth="1"/>
  </cols>
  <sheetData>
    <row r="1" spans="1:6" ht="40.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49</v>
      </c>
    </row>
    <row r="2" spans="1:6" ht="33.75" customHeight="1">
      <c r="A2" s="45">
        <v>42700</v>
      </c>
      <c r="B2" s="46" t="s">
        <v>39</v>
      </c>
      <c r="C2" s="47" t="s">
        <v>20</v>
      </c>
      <c r="D2" s="47" t="s">
        <v>38</v>
      </c>
      <c r="E2" s="2" t="s">
        <v>50</v>
      </c>
    </row>
    <row r="3" spans="1:6" ht="20.100000000000001" customHeight="1" thickBot="1">
      <c r="A3" s="1"/>
      <c r="B3" s="1"/>
      <c r="C3" s="3"/>
      <c r="D3" s="3"/>
      <c r="E3" s="53">
        <v>9</v>
      </c>
    </row>
    <row r="4" spans="1:6" ht="27.75" customHeight="1" thickBot="1">
      <c r="A4" s="1"/>
      <c r="B4" s="56" t="s">
        <v>56</v>
      </c>
      <c r="C4" s="3"/>
      <c r="D4" s="3"/>
      <c r="E4" s="2"/>
    </row>
    <row r="5" spans="1:6" ht="20.100000000000001" customHeight="1">
      <c r="A5" s="1"/>
      <c r="B5" s="3"/>
      <c r="C5" s="3"/>
      <c r="D5" s="3"/>
    </row>
    <row r="6" spans="1:6" ht="20.100000000000001" customHeight="1">
      <c r="A6" s="1"/>
      <c r="B6" s="3"/>
      <c r="C6" s="3"/>
      <c r="D6" s="3"/>
    </row>
    <row r="7" spans="1:6" ht="20.100000000000001" customHeight="1">
      <c r="A7" s="1"/>
      <c r="B7" s="3"/>
      <c r="C7" s="3"/>
      <c r="D7" s="3"/>
    </row>
    <row r="8" spans="1:6" ht="20.100000000000001" customHeight="1">
      <c r="A8" s="1"/>
      <c r="B8" s="1"/>
      <c r="C8" s="3"/>
      <c r="D8" s="3"/>
    </row>
    <row r="9" spans="1:6" ht="26.25" customHeight="1">
      <c r="A9" s="1"/>
      <c r="B9" s="1"/>
      <c r="C9" s="3"/>
      <c r="D9" s="3"/>
    </row>
    <row r="10" spans="1:6" ht="25.5" customHeight="1">
      <c r="A10" s="1"/>
      <c r="B10" s="1"/>
      <c r="C10" s="3"/>
      <c r="D10" s="3"/>
    </row>
    <row r="11" spans="1:6" ht="20.100000000000001" customHeight="1">
      <c r="A11" s="34"/>
      <c r="B11" s="34"/>
      <c r="C11" s="34"/>
      <c r="D11" s="34"/>
      <c r="F11" s="1"/>
    </row>
    <row r="12" spans="1:6" ht="20.100000000000001" customHeight="1">
      <c r="A12" s="1"/>
      <c r="B12" s="1"/>
      <c r="C12" s="3"/>
      <c r="D12" s="3"/>
    </row>
    <row r="13" spans="1:6" ht="20.100000000000001" customHeight="1">
      <c r="A13" s="1"/>
      <c r="B13" s="1"/>
      <c r="C13" s="3"/>
      <c r="D13" s="3"/>
    </row>
    <row r="14" spans="1:6" ht="20.100000000000001" customHeight="1">
      <c r="A14" s="1"/>
      <c r="B14" s="1"/>
      <c r="C14" s="3"/>
      <c r="D14" s="3"/>
    </row>
    <row r="15" spans="1:6" ht="20.100000000000001" customHeight="1">
      <c r="A15" s="1"/>
      <c r="B15" s="3"/>
      <c r="C15" s="3"/>
      <c r="D15" s="3"/>
    </row>
    <row r="16" spans="1:6">
      <c r="A16" s="3"/>
      <c r="B16" s="3"/>
      <c r="C16" s="3"/>
      <c r="D16" s="3"/>
    </row>
  </sheetData>
  <phoneticPr fontId="1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V62"/>
  <sheetViews>
    <sheetView tabSelected="1" zoomScaleNormal="100" workbookViewId="0">
      <selection sqref="A1:O1"/>
    </sheetView>
  </sheetViews>
  <sheetFormatPr defaultRowHeight="12.75"/>
  <cols>
    <col min="1" max="1" width="5.140625" style="14" customWidth="1"/>
    <col min="2" max="2" width="21.85546875" style="15" customWidth="1"/>
    <col min="3" max="3" width="9.28515625" style="16" customWidth="1"/>
    <col min="4" max="4" width="5.5703125" style="15" customWidth="1"/>
    <col min="5" max="5" width="5.28515625" style="15" customWidth="1"/>
    <col min="6" max="6" width="7.42578125" style="15" customWidth="1"/>
    <col min="7" max="7" width="6.85546875" style="15" customWidth="1"/>
    <col min="8" max="8" width="7.140625" style="15" customWidth="1"/>
    <col min="9" max="9" width="6" style="15" customWidth="1"/>
    <col min="10" max="10" width="6.7109375" style="15" customWidth="1"/>
    <col min="11" max="11" width="6" style="15" customWidth="1"/>
    <col min="12" max="12" width="5.7109375" style="35" customWidth="1"/>
    <col min="13" max="13" width="8.7109375" style="73" customWidth="1"/>
    <col min="14" max="14" width="8.140625" style="15" customWidth="1"/>
    <col min="15" max="15" width="5.5703125" style="15" customWidth="1"/>
    <col min="16" max="18" width="4.140625" style="15" customWidth="1"/>
    <col min="19" max="16384" width="9.140625" style="15"/>
  </cols>
  <sheetData>
    <row r="1" spans="1:19" ht="25.5" customHeight="1" thickBot="1">
      <c r="A1" s="110" t="s">
        <v>144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2"/>
      <c r="P1" s="104" t="s">
        <v>146</v>
      </c>
      <c r="Q1" s="104" t="s">
        <v>148</v>
      </c>
      <c r="R1" s="107" t="s">
        <v>19</v>
      </c>
      <c r="S1" s="80"/>
    </row>
    <row r="2" spans="1:19" ht="15" customHeight="1" thickBot="1">
      <c r="A2" s="113" t="s">
        <v>4</v>
      </c>
      <c r="B2" s="113" t="s">
        <v>5</v>
      </c>
      <c r="C2" s="115" t="s">
        <v>6</v>
      </c>
      <c r="D2" s="117" t="s">
        <v>145</v>
      </c>
      <c r="E2" s="118"/>
      <c r="F2" s="118"/>
      <c r="G2" s="118"/>
      <c r="H2" s="118"/>
      <c r="I2" s="119"/>
      <c r="J2" s="113" t="s">
        <v>58</v>
      </c>
      <c r="K2" s="113" t="s">
        <v>7</v>
      </c>
      <c r="L2" s="113" t="s">
        <v>8</v>
      </c>
      <c r="M2" s="117" t="s">
        <v>9</v>
      </c>
      <c r="N2" s="119"/>
      <c r="O2" s="113" t="s">
        <v>147</v>
      </c>
      <c r="P2" s="105"/>
      <c r="Q2" s="105"/>
      <c r="R2" s="108"/>
      <c r="S2" s="80"/>
    </row>
    <row r="3" spans="1:19" ht="26.25" customHeight="1" thickBot="1">
      <c r="A3" s="114"/>
      <c r="B3" s="114"/>
      <c r="C3" s="116"/>
      <c r="D3" s="75" t="s">
        <v>10</v>
      </c>
      <c r="E3" s="22" t="s">
        <v>11</v>
      </c>
      <c r="F3" s="61" t="s">
        <v>141</v>
      </c>
      <c r="G3" s="22" t="s">
        <v>126</v>
      </c>
      <c r="H3" s="22" t="s">
        <v>12</v>
      </c>
      <c r="I3" s="51" t="s">
        <v>57</v>
      </c>
      <c r="J3" s="114"/>
      <c r="K3" s="114"/>
      <c r="L3" s="114"/>
      <c r="M3" s="72" t="s">
        <v>13</v>
      </c>
      <c r="N3" s="75" t="s">
        <v>14</v>
      </c>
      <c r="O3" s="114"/>
      <c r="P3" s="106"/>
      <c r="Q3" s="106"/>
      <c r="R3" s="109"/>
      <c r="S3" s="80"/>
    </row>
    <row r="4" spans="1:19" ht="15" customHeight="1" thickBot="1">
      <c r="A4" s="75">
        <v>1</v>
      </c>
      <c r="B4" s="4" t="s">
        <v>129</v>
      </c>
      <c r="C4" s="5" t="s">
        <v>59</v>
      </c>
      <c r="D4" s="12"/>
      <c r="E4" s="12"/>
      <c r="F4" s="12"/>
      <c r="G4" s="12"/>
      <c r="H4" s="12"/>
      <c r="I4" s="12"/>
      <c r="J4" s="12">
        <v>36</v>
      </c>
      <c r="K4" s="23">
        <f>SUM(D4:J4)</f>
        <v>36</v>
      </c>
      <c r="L4" s="32"/>
      <c r="M4" s="25" t="s">
        <v>16</v>
      </c>
      <c r="N4" s="12" t="str">
        <f>IF(AND(K4&gt;=60,M4=""),"pop",IF(AND(K4&gt;=180,M4="x"),"pop+br",IF(AND(K4&gt;=120,M4="pop"),"br",IF(AND(K4&gt;=360,M4="br"),"sr",IF(AND(K4&gt;=720,M4="sr"),"zł",IF(AND(K4&gt;=120,M4="zł"),"za wytrw",""))))))</f>
        <v/>
      </c>
      <c r="O4" s="59" t="str">
        <f t="shared" ref="O4:O55" si="0">IF(AND(K4&gt;180,N4="pop+br"),K4-180,IF(AND(K4&gt;120,N4="br"),K4-120,IF(AND(K4&gt;60,N4="pop"),K4-60,IF(AND(K4&gt;360,N4="sr"),K4-360,""))))</f>
        <v/>
      </c>
      <c r="P4" s="59"/>
      <c r="Q4" s="59"/>
      <c r="R4" s="81">
        <f>COUNT(D4:I4)+P4+Q4</f>
        <v>0</v>
      </c>
      <c r="S4" s="80"/>
    </row>
    <row r="5" spans="1:19" ht="15" customHeight="1" thickBot="1">
      <c r="A5" s="75">
        <v>8</v>
      </c>
      <c r="B5" s="6" t="s">
        <v>67</v>
      </c>
      <c r="C5" s="7" t="s">
        <v>68</v>
      </c>
      <c r="D5" s="12"/>
      <c r="E5" s="12"/>
      <c r="F5" s="12"/>
      <c r="G5" s="12"/>
      <c r="H5" s="12"/>
      <c r="I5" s="12"/>
      <c r="J5" s="12"/>
      <c r="K5" s="23">
        <v>0</v>
      </c>
      <c r="L5" s="32"/>
      <c r="M5" s="25"/>
      <c r="N5" s="12" t="str">
        <f t="shared" ref="N5:N55" si="1">IF(AND(K5&gt;=60,M5=""),"pop",IF(AND(K5&gt;=180,M5="x"),"pop+br",IF(AND(K5&gt;=120,M5="pop"),"br",IF(AND(K5&gt;=360,M5="br"),"sr",IF(AND(K5&gt;=720,M5="sr"),"zł",IF(AND(K5&gt;=120,M5="zł"),"za wytrw",""))))))</f>
        <v/>
      </c>
      <c r="O5" s="59" t="str">
        <f t="shared" si="0"/>
        <v/>
      </c>
      <c r="P5" s="59"/>
      <c r="Q5" s="59"/>
      <c r="R5" s="81">
        <f t="shared" ref="R5:R52" si="2">COUNT(D5:I5)+P5+Q5</f>
        <v>0</v>
      </c>
      <c r="S5" s="80"/>
    </row>
    <row r="6" spans="1:19" ht="15" customHeight="1" thickBot="1">
      <c r="A6" s="75">
        <v>9</v>
      </c>
      <c r="B6" s="6" t="s">
        <v>86</v>
      </c>
      <c r="C6" s="7" t="s">
        <v>87</v>
      </c>
      <c r="D6" s="12"/>
      <c r="E6" s="12"/>
      <c r="F6" s="12"/>
      <c r="G6" s="12">
        <v>37</v>
      </c>
      <c r="H6" s="12"/>
      <c r="I6" s="12">
        <v>9</v>
      </c>
      <c r="J6" s="12"/>
      <c r="K6" s="23">
        <f t="shared" ref="K6:K40" si="3">SUM(D6:J6)</f>
        <v>46</v>
      </c>
      <c r="L6" s="32" t="s">
        <v>142</v>
      </c>
      <c r="M6" s="25"/>
      <c r="N6" s="12" t="str">
        <f t="shared" si="1"/>
        <v/>
      </c>
      <c r="O6" s="59" t="str">
        <f t="shared" si="0"/>
        <v/>
      </c>
      <c r="P6" s="59"/>
      <c r="Q6" s="59"/>
      <c r="R6" s="81">
        <f t="shared" si="2"/>
        <v>2</v>
      </c>
      <c r="S6" s="80"/>
    </row>
    <row r="7" spans="1:19" ht="15" customHeight="1" thickBot="1">
      <c r="A7" s="75">
        <v>10</v>
      </c>
      <c r="B7" s="6" t="s">
        <v>88</v>
      </c>
      <c r="C7" s="7" t="s">
        <v>87</v>
      </c>
      <c r="D7" s="12"/>
      <c r="E7" s="12"/>
      <c r="F7" s="12"/>
      <c r="G7" s="12"/>
      <c r="H7" s="12"/>
      <c r="I7" s="12">
        <v>9</v>
      </c>
      <c r="J7" s="12"/>
      <c r="K7" s="23">
        <f t="shared" si="3"/>
        <v>9</v>
      </c>
      <c r="L7" s="32" t="s">
        <v>142</v>
      </c>
      <c r="M7" s="25"/>
      <c r="N7" s="12" t="str">
        <f t="shared" si="1"/>
        <v/>
      </c>
      <c r="O7" s="59" t="str">
        <f t="shared" si="0"/>
        <v/>
      </c>
      <c r="P7" s="59"/>
      <c r="Q7" s="59"/>
      <c r="R7" s="81">
        <f t="shared" si="2"/>
        <v>1</v>
      </c>
      <c r="S7" s="80"/>
    </row>
    <row r="8" spans="1:19" ht="15" customHeight="1" thickBot="1">
      <c r="A8" s="75">
        <v>3</v>
      </c>
      <c r="B8" s="6" t="s">
        <v>62</v>
      </c>
      <c r="C8" s="7" t="s">
        <v>63</v>
      </c>
      <c r="D8" s="13"/>
      <c r="E8" s="13"/>
      <c r="F8" s="17">
        <v>148</v>
      </c>
      <c r="G8" s="13">
        <v>37</v>
      </c>
      <c r="H8" s="13"/>
      <c r="I8" s="13"/>
      <c r="J8" s="17"/>
      <c r="K8" s="23">
        <f t="shared" si="3"/>
        <v>185</v>
      </c>
      <c r="L8" s="77" t="s">
        <v>142</v>
      </c>
      <c r="M8" s="25" t="s">
        <v>16</v>
      </c>
      <c r="N8" s="12" t="str">
        <f t="shared" si="1"/>
        <v/>
      </c>
      <c r="O8" s="59" t="str">
        <f t="shared" si="0"/>
        <v/>
      </c>
      <c r="P8" s="59"/>
      <c r="Q8" s="59"/>
      <c r="R8" s="81">
        <f t="shared" si="2"/>
        <v>2</v>
      </c>
      <c r="S8" s="80"/>
    </row>
    <row r="9" spans="1:19" ht="15" customHeight="1" thickBot="1">
      <c r="A9" s="75">
        <v>4</v>
      </c>
      <c r="B9" s="6" t="s">
        <v>64</v>
      </c>
      <c r="C9" s="7" t="s">
        <v>63</v>
      </c>
      <c r="D9" s="12"/>
      <c r="E9" s="12"/>
      <c r="F9" s="17">
        <v>38</v>
      </c>
      <c r="G9" s="12"/>
      <c r="H9" s="12"/>
      <c r="I9" s="12">
        <v>9</v>
      </c>
      <c r="J9" s="17"/>
      <c r="K9" s="23">
        <f t="shared" si="3"/>
        <v>47</v>
      </c>
      <c r="L9" s="32" t="s">
        <v>142</v>
      </c>
      <c r="M9" s="25" t="s">
        <v>15</v>
      </c>
      <c r="N9" s="12" t="str">
        <f t="shared" si="1"/>
        <v/>
      </c>
      <c r="O9" s="59" t="str">
        <f t="shared" si="0"/>
        <v/>
      </c>
      <c r="P9" s="59"/>
      <c r="Q9" s="59"/>
      <c r="R9" s="81">
        <f t="shared" si="2"/>
        <v>2</v>
      </c>
      <c r="S9" s="80"/>
    </row>
    <row r="10" spans="1:19" ht="15" customHeight="1" thickBot="1">
      <c r="A10" s="75">
        <v>5</v>
      </c>
      <c r="B10" s="6" t="s">
        <v>65</v>
      </c>
      <c r="C10" s="7" t="s">
        <v>63</v>
      </c>
      <c r="D10" s="12"/>
      <c r="E10" s="12"/>
      <c r="F10" s="12"/>
      <c r="G10" s="12">
        <v>37</v>
      </c>
      <c r="H10" s="12"/>
      <c r="I10" s="12">
        <v>9</v>
      </c>
      <c r="J10" s="12"/>
      <c r="K10" s="23">
        <f t="shared" si="3"/>
        <v>46</v>
      </c>
      <c r="L10" s="97" t="s">
        <v>149</v>
      </c>
      <c r="M10" s="25"/>
      <c r="N10" s="12" t="str">
        <f t="shared" si="1"/>
        <v/>
      </c>
      <c r="O10" s="59" t="str">
        <f t="shared" si="0"/>
        <v/>
      </c>
      <c r="P10" s="59"/>
      <c r="Q10" s="59"/>
      <c r="R10" s="81">
        <f t="shared" si="2"/>
        <v>2</v>
      </c>
      <c r="S10" s="80"/>
    </row>
    <row r="11" spans="1:19" ht="15" customHeight="1" thickBot="1">
      <c r="A11" s="75">
        <v>6</v>
      </c>
      <c r="B11" s="6" t="s">
        <v>130</v>
      </c>
      <c r="C11" s="7" t="s">
        <v>63</v>
      </c>
      <c r="D11" s="12"/>
      <c r="E11" s="12"/>
      <c r="F11" s="12"/>
      <c r="G11" s="12">
        <v>37</v>
      </c>
      <c r="H11" s="12"/>
      <c r="I11" s="12"/>
      <c r="J11" s="12"/>
      <c r="K11" s="23">
        <f t="shared" si="3"/>
        <v>37</v>
      </c>
      <c r="L11" s="32" t="s">
        <v>142</v>
      </c>
      <c r="M11" s="25"/>
      <c r="N11" s="12" t="str">
        <f t="shared" si="1"/>
        <v/>
      </c>
      <c r="O11" s="59" t="str">
        <f t="shared" si="0"/>
        <v/>
      </c>
      <c r="P11" s="59"/>
      <c r="Q11" s="59"/>
      <c r="R11" s="81">
        <f t="shared" si="2"/>
        <v>1</v>
      </c>
      <c r="S11" s="80"/>
    </row>
    <row r="12" spans="1:19" ht="15" customHeight="1" thickBot="1">
      <c r="A12" s="75">
        <v>2</v>
      </c>
      <c r="B12" s="6" t="s">
        <v>60</v>
      </c>
      <c r="C12" s="7" t="s">
        <v>61</v>
      </c>
      <c r="D12" s="12"/>
      <c r="E12" s="12"/>
      <c r="F12" s="12"/>
      <c r="G12" s="12"/>
      <c r="H12" s="12">
        <v>64</v>
      </c>
      <c r="I12" s="12">
        <v>9</v>
      </c>
      <c r="J12" s="12"/>
      <c r="K12" s="23">
        <f t="shared" si="3"/>
        <v>73</v>
      </c>
      <c r="L12" s="32" t="s">
        <v>142</v>
      </c>
      <c r="M12" s="25"/>
      <c r="N12" s="12" t="str">
        <f t="shared" si="1"/>
        <v>pop</v>
      </c>
      <c r="O12" s="59">
        <f t="shared" si="0"/>
        <v>13</v>
      </c>
      <c r="P12" s="59"/>
      <c r="Q12" s="59"/>
      <c r="R12" s="81">
        <f t="shared" si="2"/>
        <v>2</v>
      </c>
      <c r="S12" s="80"/>
    </row>
    <row r="13" spans="1:19" ht="15" customHeight="1" thickBot="1">
      <c r="A13" s="75">
        <v>7</v>
      </c>
      <c r="B13" s="6" t="s">
        <v>69</v>
      </c>
      <c r="C13" s="7" t="s">
        <v>66</v>
      </c>
      <c r="D13" s="12"/>
      <c r="E13" s="12"/>
      <c r="F13" s="12"/>
      <c r="G13" s="12"/>
      <c r="H13" s="12"/>
      <c r="I13" s="12"/>
      <c r="J13" s="12"/>
      <c r="K13" s="23">
        <f t="shared" si="3"/>
        <v>0</v>
      </c>
      <c r="L13" s="32"/>
      <c r="M13" s="25"/>
      <c r="N13" s="12" t="str">
        <f t="shared" si="1"/>
        <v/>
      </c>
      <c r="O13" s="59" t="str">
        <f t="shared" si="0"/>
        <v/>
      </c>
      <c r="P13" s="59"/>
      <c r="Q13" s="59"/>
      <c r="R13" s="81">
        <f t="shared" si="2"/>
        <v>0</v>
      </c>
      <c r="S13" s="80"/>
    </row>
    <row r="14" spans="1:19" ht="15" customHeight="1" thickBot="1">
      <c r="A14" s="75">
        <v>11</v>
      </c>
      <c r="B14" s="6" t="s">
        <v>70</v>
      </c>
      <c r="C14" s="7" t="s">
        <v>71</v>
      </c>
      <c r="D14" s="12"/>
      <c r="E14" s="12"/>
      <c r="F14" s="17">
        <v>51</v>
      </c>
      <c r="G14" s="12"/>
      <c r="H14" s="12"/>
      <c r="I14" s="12">
        <v>9</v>
      </c>
      <c r="J14" s="12"/>
      <c r="K14" s="23">
        <f t="shared" si="3"/>
        <v>60</v>
      </c>
      <c r="L14" s="32" t="s">
        <v>142</v>
      </c>
      <c r="M14" s="25"/>
      <c r="N14" s="12" t="str">
        <f t="shared" si="1"/>
        <v>pop</v>
      </c>
      <c r="O14" s="59" t="str">
        <f t="shared" si="0"/>
        <v/>
      </c>
      <c r="P14" s="59"/>
      <c r="Q14" s="59"/>
      <c r="R14" s="81">
        <f t="shared" si="2"/>
        <v>2</v>
      </c>
      <c r="S14" s="80"/>
    </row>
    <row r="15" spans="1:19" ht="15" customHeight="1" thickBot="1">
      <c r="A15" s="75">
        <v>19</v>
      </c>
      <c r="B15" s="6" t="s">
        <v>83</v>
      </c>
      <c r="C15" s="5" t="s">
        <v>82</v>
      </c>
      <c r="D15" s="12"/>
      <c r="E15" s="12"/>
      <c r="F15" s="17">
        <v>105</v>
      </c>
      <c r="G15" s="17">
        <v>33</v>
      </c>
      <c r="H15" s="12"/>
      <c r="I15" s="12"/>
      <c r="J15" s="17">
        <v>68</v>
      </c>
      <c r="K15" s="23">
        <f t="shared" si="3"/>
        <v>206</v>
      </c>
      <c r="L15" s="97" t="s">
        <v>142</v>
      </c>
      <c r="M15" s="25" t="s">
        <v>142</v>
      </c>
      <c r="N15" s="12" t="str">
        <f t="shared" si="1"/>
        <v>pop+br</v>
      </c>
      <c r="O15" s="59">
        <f t="shared" si="0"/>
        <v>26</v>
      </c>
      <c r="P15" s="59"/>
      <c r="Q15" s="59"/>
      <c r="R15" s="81">
        <f t="shared" si="2"/>
        <v>2</v>
      </c>
      <c r="S15" s="80"/>
    </row>
    <row r="16" spans="1:19" ht="15" customHeight="1" thickBot="1">
      <c r="A16" s="75">
        <v>20</v>
      </c>
      <c r="B16" s="6" t="s">
        <v>84</v>
      </c>
      <c r="C16" s="5" t="s">
        <v>82</v>
      </c>
      <c r="D16" s="12"/>
      <c r="E16" s="12">
        <v>51</v>
      </c>
      <c r="F16" s="12"/>
      <c r="G16" s="12">
        <v>37</v>
      </c>
      <c r="H16" s="12"/>
      <c r="I16" s="12"/>
      <c r="J16" s="12"/>
      <c r="K16" s="23">
        <f t="shared" si="3"/>
        <v>88</v>
      </c>
      <c r="L16" s="32" t="s">
        <v>142</v>
      </c>
      <c r="M16" s="25"/>
      <c r="N16" s="12" t="str">
        <f t="shared" si="1"/>
        <v>pop</v>
      </c>
      <c r="O16" s="59">
        <f t="shared" si="0"/>
        <v>28</v>
      </c>
      <c r="P16" s="59"/>
      <c r="Q16" s="59"/>
      <c r="R16" s="81">
        <f t="shared" si="2"/>
        <v>2</v>
      </c>
      <c r="S16" s="80"/>
    </row>
    <row r="17" spans="1:19" ht="15" customHeight="1" thickBot="1">
      <c r="A17" s="75">
        <v>21</v>
      </c>
      <c r="B17" s="6" t="s">
        <v>85</v>
      </c>
      <c r="C17" s="7" t="s">
        <v>82</v>
      </c>
      <c r="D17" s="12"/>
      <c r="E17" s="12"/>
      <c r="F17" s="12"/>
      <c r="G17" s="12">
        <v>37</v>
      </c>
      <c r="H17" s="12">
        <v>64</v>
      </c>
      <c r="I17" s="12">
        <v>9</v>
      </c>
      <c r="J17" s="12"/>
      <c r="K17" s="23">
        <f t="shared" si="3"/>
        <v>110</v>
      </c>
      <c r="L17" s="32" t="s">
        <v>142</v>
      </c>
      <c r="M17" s="25"/>
      <c r="N17" s="12" t="str">
        <f t="shared" si="1"/>
        <v>pop</v>
      </c>
      <c r="O17" s="59">
        <f t="shared" si="0"/>
        <v>50</v>
      </c>
      <c r="P17" s="59"/>
      <c r="Q17" s="59"/>
      <c r="R17" s="81">
        <f t="shared" si="2"/>
        <v>3</v>
      </c>
      <c r="S17" s="80"/>
    </row>
    <row r="18" spans="1:19" ht="15" customHeight="1" thickBot="1">
      <c r="A18" s="75">
        <v>12</v>
      </c>
      <c r="B18" s="8" t="s">
        <v>72</v>
      </c>
      <c r="C18" s="7" t="s">
        <v>73</v>
      </c>
      <c r="D18" s="12"/>
      <c r="E18" s="12"/>
      <c r="F18" s="12"/>
      <c r="G18" s="12"/>
      <c r="H18" s="12">
        <v>64</v>
      </c>
      <c r="I18" s="12">
        <v>9</v>
      </c>
      <c r="J18" s="12"/>
      <c r="K18" s="23">
        <f t="shared" si="3"/>
        <v>73</v>
      </c>
      <c r="L18" s="32" t="s">
        <v>142</v>
      </c>
      <c r="M18" s="25"/>
      <c r="N18" s="12" t="str">
        <f t="shared" si="1"/>
        <v>pop</v>
      </c>
      <c r="O18" s="59">
        <f t="shared" si="0"/>
        <v>13</v>
      </c>
      <c r="P18" s="59"/>
      <c r="Q18" s="59"/>
      <c r="R18" s="81">
        <f t="shared" si="2"/>
        <v>2</v>
      </c>
      <c r="S18" s="80"/>
    </row>
    <row r="19" spans="1:19" ht="15" customHeight="1" thickBot="1">
      <c r="A19" s="75">
        <v>15</v>
      </c>
      <c r="B19" s="6" t="s">
        <v>77</v>
      </c>
      <c r="C19" s="7" t="s">
        <v>79</v>
      </c>
      <c r="D19" s="12">
        <v>19</v>
      </c>
      <c r="E19" s="12"/>
      <c r="F19" s="12"/>
      <c r="G19" s="12">
        <v>37</v>
      </c>
      <c r="H19" s="12"/>
      <c r="I19" s="12"/>
      <c r="J19" s="12">
        <v>8</v>
      </c>
      <c r="K19" s="23">
        <f t="shared" si="3"/>
        <v>64</v>
      </c>
      <c r="L19" s="32" t="s">
        <v>142</v>
      </c>
      <c r="M19" s="25" t="s">
        <v>15</v>
      </c>
      <c r="N19" s="12" t="str">
        <f t="shared" si="1"/>
        <v/>
      </c>
      <c r="O19" s="59" t="str">
        <f t="shared" si="0"/>
        <v/>
      </c>
      <c r="P19" s="59"/>
      <c r="Q19" s="59"/>
      <c r="R19" s="81">
        <f t="shared" si="2"/>
        <v>2</v>
      </c>
      <c r="S19" s="80"/>
    </row>
    <row r="20" spans="1:19" ht="15" customHeight="1" thickBot="1">
      <c r="A20" s="75">
        <v>16</v>
      </c>
      <c r="B20" s="6" t="s">
        <v>78</v>
      </c>
      <c r="C20" s="7" t="s">
        <v>79</v>
      </c>
      <c r="D20" s="12"/>
      <c r="E20" s="12"/>
      <c r="F20" s="12"/>
      <c r="G20" s="58">
        <v>37</v>
      </c>
      <c r="H20" s="12"/>
      <c r="I20" s="12">
        <v>9</v>
      </c>
      <c r="J20" s="12">
        <v>8</v>
      </c>
      <c r="K20" s="23">
        <f t="shared" si="3"/>
        <v>54</v>
      </c>
      <c r="L20" s="32" t="s">
        <v>142</v>
      </c>
      <c r="M20" s="25" t="s">
        <v>15</v>
      </c>
      <c r="N20" s="12" t="str">
        <f t="shared" si="1"/>
        <v/>
      </c>
      <c r="O20" s="59" t="str">
        <f t="shared" si="0"/>
        <v/>
      </c>
      <c r="P20" s="59"/>
      <c r="Q20" s="59"/>
      <c r="R20" s="81">
        <f t="shared" si="2"/>
        <v>2</v>
      </c>
      <c r="S20" s="80"/>
    </row>
    <row r="21" spans="1:19" ht="15" customHeight="1" thickBot="1">
      <c r="A21" s="75">
        <v>17</v>
      </c>
      <c r="B21" s="6" t="s">
        <v>80</v>
      </c>
      <c r="C21" s="7" t="s">
        <v>79</v>
      </c>
      <c r="D21" s="12">
        <v>19</v>
      </c>
      <c r="E21" s="12"/>
      <c r="F21" s="12"/>
      <c r="G21" s="12"/>
      <c r="H21" s="12"/>
      <c r="I21" s="12"/>
      <c r="J21" s="12"/>
      <c r="K21" s="23">
        <f t="shared" si="3"/>
        <v>19</v>
      </c>
      <c r="L21" s="32"/>
      <c r="M21" s="25"/>
      <c r="N21" s="12" t="str">
        <f t="shared" si="1"/>
        <v/>
      </c>
      <c r="O21" s="59" t="str">
        <f t="shared" si="0"/>
        <v/>
      </c>
      <c r="P21" s="59"/>
      <c r="Q21" s="59"/>
      <c r="R21" s="81">
        <f t="shared" si="2"/>
        <v>1</v>
      </c>
      <c r="S21" s="80"/>
    </row>
    <row r="22" spans="1:19" ht="15" customHeight="1" thickBot="1">
      <c r="A22" s="75">
        <v>18</v>
      </c>
      <c r="B22" s="6" t="s">
        <v>81</v>
      </c>
      <c r="C22" s="7" t="s">
        <v>79</v>
      </c>
      <c r="D22" s="12">
        <v>19</v>
      </c>
      <c r="E22" s="12"/>
      <c r="F22" s="12"/>
      <c r="G22" s="12">
        <v>37</v>
      </c>
      <c r="H22" s="12"/>
      <c r="I22" s="12">
        <v>0</v>
      </c>
      <c r="J22" s="12">
        <v>8</v>
      </c>
      <c r="K22" s="23">
        <f t="shared" si="3"/>
        <v>64</v>
      </c>
      <c r="L22" s="32" t="s">
        <v>142</v>
      </c>
      <c r="M22" s="25" t="s">
        <v>15</v>
      </c>
      <c r="N22" s="12" t="str">
        <f t="shared" si="1"/>
        <v/>
      </c>
      <c r="O22" s="59" t="str">
        <f t="shared" si="0"/>
        <v/>
      </c>
      <c r="P22" s="59">
        <v>3</v>
      </c>
      <c r="Q22" s="59"/>
      <c r="R22" s="81">
        <f t="shared" si="2"/>
        <v>6</v>
      </c>
      <c r="S22" s="80"/>
    </row>
    <row r="23" spans="1:19" ht="15" customHeight="1" thickBot="1">
      <c r="A23" s="75">
        <v>13</v>
      </c>
      <c r="B23" s="6" t="s">
        <v>74</v>
      </c>
      <c r="C23" s="7" t="s">
        <v>76</v>
      </c>
      <c r="D23" s="12"/>
      <c r="E23" s="12"/>
      <c r="F23" s="12"/>
      <c r="G23" s="12"/>
      <c r="H23" s="12">
        <v>64</v>
      </c>
      <c r="I23" s="12">
        <v>9</v>
      </c>
      <c r="J23" s="12"/>
      <c r="K23" s="23">
        <f t="shared" si="3"/>
        <v>73</v>
      </c>
      <c r="L23" s="77" t="s">
        <v>142</v>
      </c>
      <c r="M23" s="25"/>
      <c r="N23" s="12" t="str">
        <f t="shared" si="1"/>
        <v>pop</v>
      </c>
      <c r="O23" s="59">
        <f t="shared" si="0"/>
        <v>13</v>
      </c>
      <c r="P23" s="59"/>
      <c r="Q23" s="59"/>
      <c r="R23" s="81">
        <f t="shared" si="2"/>
        <v>2</v>
      </c>
      <c r="S23" s="80"/>
    </row>
    <row r="24" spans="1:19" ht="15" customHeight="1" thickBot="1">
      <c r="A24" s="75">
        <v>14</v>
      </c>
      <c r="B24" s="6" t="s">
        <v>75</v>
      </c>
      <c r="C24" s="7" t="s">
        <v>76</v>
      </c>
      <c r="D24" s="12"/>
      <c r="E24" s="12"/>
      <c r="F24" s="12"/>
      <c r="G24" s="12"/>
      <c r="H24" s="12">
        <v>64</v>
      </c>
      <c r="I24" s="12">
        <v>9</v>
      </c>
      <c r="J24" s="12"/>
      <c r="K24" s="23">
        <f t="shared" si="3"/>
        <v>73</v>
      </c>
      <c r="L24" s="77" t="s">
        <v>142</v>
      </c>
      <c r="M24" s="25"/>
      <c r="N24" s="12" t="str">
        <f t="shared" si="1"/>
        <v>pop</v>
      </c>
      <c r="O24" s="59">
        <f t="shared" si="0"/>
        <v>13</v>
      </c>
      <c r="P24" s="59"/>
      <c r="Q24" s="59"/>
      <c r="R24" s="81">
        <f t="shared" si="2"/>
        <v>2</v>
      </c>
      <c r="S24" s="80"/>
    </row>
    <row r="25" spans="1:19" ht="15" customHeight="1" thickBot="1">
      <c r="A25" s="75">
        <v>33</v>
      </c>
      <c r="B25" s="6" t="s">
        <v>104</v>
      </c>
      <c r="C25" s="7" t="s">
        <v>106</v>
      </c>
      <c r="D25" s="12">
        <v>19</v>
      </c>
      <c r="E25" s="12"/>
      <c r="F25" s="12"/>
      <c r="G25" s="12"/>
      <c r="H25" s="12"/>
      <c r="I25" s="12"/>
      <c r="J25" s="12">
        <v>24</v>
      </c>
      <c r="K25" s="23">
        <f t="shared" si="3"/>
        <v>43</v>
      </c>
      <c r="L25" s="76" t="s">
        <v>149</v>
      </c>
      <c r="M25" s="25" t="s">
        <v>16</v>
      </c>
      <c r="N25" s="12" t="str">
        <f t="shared" si="1"/>
        <v/>
      </c>
      <c r="O25" s="59" t="str">
        <f t="shared" si="0"/>
        <v/>
      </c>
      <c r="P25" s="59"/>
      <c r="Q25" s="59"/>
      <c r="R25" s="81">
        <f t="shared" si="2"/>
        <v>1</v>
      </c>
      <c r="S25" s="80"/>
    </row>
    <row r="26" spans="1:19" ht="15" customHeight="1" thickBot="1">
      <c r="A26" s="75">
        <v>34</v>
      </c>
      <c r="B26" s="6" t="s">
        <v>105</v>
      </c>
      <c r="C26" s="7" t="s">
        <v>106</v>
      </c>
      <c r="D26" s="12">
        <v>19</v>
      </c>
      <c r="E26" s="12"/>
      <c r="F26" s="12"/>
      <c r="G26" s="12"/>
      <c r="H26" s="12"/>
      <c r="I26" s="12">
        <v>0</v>
      </c>
      <c r="J26" s="12">
        <v>18</v>
      </c>
      <c r="K26" s="23">
        <f t="shared" si="3"/>
        <v>37</v>
      </c>
      <c r="L26" s="97" t="s">
        <v>149</v>
      </c>
      <c r="M26" s="25" t="s">
        <v>16</v>
      </c>
      <c r="N26" s="12" t="str">
        <f t="shared" si="1"/>
        <v/>
      </c>
      <c r="O26" s="59" t="str">
        <f t="shared" si="0"/>
        <v/>
      </c>
      <c r="P26" s="59"/>
      <c r="Q26" s="59"/>
      <c r="R26" s="81">
        <f t="shared" si="2"/>
        <v>2</v>
      </c>
      <c r="S26" s="80"/>
    </row>
    <row r="27" spans="1:19" ht="15" customHeight="1" thickBot="1">
      <c r="A27" s="75">
        <v>27</v>
      </c>
      <c r="B27" s="6" t="s">
        <v>97</v>
      </c>
      <c r="C27" s="7" t="s">
        <v>96</v>
      </c>
      <c r="D27" s="12">
        <v>19</v>
      </c>
      <c r="E27" s="12">
        <v>51</v>
      </c>
      <c r="F27" s="12"/>
      <c r="G27" s="33">
        <v>37</v>
      </c>
      <c r="H27" s="12">
        <v>64</v>
      </c>
      <c r="I27" s="12"/>
      <c r="J27" s="12">
        <v>25</v>
      </c>
      <c r="K27" s="25">
        <f t="shared" si="3"/>
        <v>196</v>
      </c>
      <c r="L27" s="77" t="s">
        <v>142</v>
      </c>
      <c r="M27" s="25" t="s">
        <v>15</v>
      </c>
      <c r="N27" s="12" t="str">
        <f t="shared" si="1"/>
        <v>br</v>
      </c>
      <c r="O27" s="59">
        <f t="shared" si="0"/>
        <v>76</v>
      </c>
      <c r="P27" s="59">
        <v>1</v>
      </c>
      <c r="Q27" s="59"/>
      <c r="R27" s="81">
        <f t="shared" si="2"/>
        <v>5</v>
      </c>
      <c r="S27" s="80"/>
    </row>
    <row r="28" spans="1:19" ht="15" customHeight="1" thickBot="1">
      <c r="A28" s="75">
        <v>28</v>
      </c>
      <c r="B28" s="6" t="s">
        <v>98</v>
      </c>
      <c r="C28" s="7" t="s">
        <v>96</v>
      </c>
      <c r="D28" s="12"/>
      <c r="E28" s="12">
        <v>51</v>
      </c>
      <c r="F28" s="12"/>
      <c r="G28" s="33">
        <v>37</v>
      </c>
      <c r="H28" s="12"/>
      <c r="I28" s="12"/>
      <c r="J28" s="12"/>
      <c r="K28" s="25">
        <f t="shared" si="3"/>
        <v>88</v>
      </c>
      <c r="L28" s="77" t="s">
        <v>142</v>
      </c>
      <c r="M28" s="25"/>
      <c r="N28" s="12" t="str">
        <f t="shared" si="1"/>
        <v>pop</v>
      </c>
      <c r="O28" s="59">
        <f t="shared" si="0"/>
        <v>28</v>
      </c>
      <c r="P28" s="59">
        <v>1</v>
      </c>
      <c r="Q28" s="59"/>
      <c r="R28" s="81">
        <f t="shared" si="2"/>
        <v>3</v>
      </c>
      <c r="S28" s="80"/>
    </row>
    <row r="29" spans="1:19" ht="15" customHeight="1" thickBot="1">
      <c r="A29" s="75">
        <v>29</v>
      </c>
      <c r="B29" s="6" t="s">
        <v>99</v>
      </c>
      <c r="C29" s="7" t="s">
        <v>96</v>
      </c>
      <c r="D29" s="12"/>
      <c r="E29" s="12"/>
      <c r="F29" s="12"/>
      <c r="G29" s="12"/>
      <c r="H29" s="12"/>
      <c r="I29" s="12"/>
      <c r="J29" s="12">
        <v>1</v>
      </c>
      <c r="K29" s="23">
        <f t="shared" si="3"/>
        <v>1</v>
      </c>
      <c r="L29" s="77"/>
      <c r="M29" s="25" t="s">
        <v>15</v>
      </c>
      <c r="N29" s="12" t="str">
        <f t="shared" si="1"/>
        <v/>
      </c>
      <c r="O29" s="59" t="str">
        <f t="shared" si="0"/>
        <v/>
      </c>
      <c r="P29" s="59"/>
      <c r="Q29" s="59"/>
      <c r="R29" s="81">
        <f t="shared" si="2"/>
        <v>0</v>
      </c>
      <c r="S29" s="80"/>
    </row>
    <row r="30" spans="1:19" ht="15" customHeight="1" thickBot="1">
      <c r="A30" s="26">
        <v>26</v>
      </c>
      <c r="B30" s="71" t="s">
        <v>93</v>
      </c>
      <c r="C30" s="70" t="s">
        <v>95</v>
      </c>
      <c r="D30" s="27">
        <v>19</v>
      </c>
      <c r="E30" s="27">
        <v>51</v>
      </c>
      <c r="F30" s="27"/>
      <c r="G30" s="27"/>
      <c r="H30" s="27"/>
      <c r="I30" s="27">
        <v>0</v>
      </c>
      <c r="J30" s="27"/>
      <c r="K30" s="28">
        <f t="shared" si="3"/>
        <v>70</v>
      </c>
      <c r="L30" s="77" t="s">
        <v>142</v>
      </c>
      <c r="M30" s="100"/>
      <c r="N30" s="12" t="str">
        <f t="shared" si="1"/>
        <v>pop</v>
      </c>
      <c r="O30" s="59">
        <f t="shared" si="0"/>
        <v>10</v>
      </c>
      <c r="P30" s="59"/>
      <c r="Q30" s="59"/>
      <c r="R30" s="81">
        <f t="shared" si="2"/>
        <v>3</v>
      </c>
      <c r="S30" s="80"/>
    </row>
    <row r="31" spans="1:19" ht="15" customHeight="1" thickBot="1">
      <c r="A31" s="75">
        <v>30</v>
      </c>
      <c r="B31" s="6" t="s">
        <v>100</v>
      </c>
      <c r="C31" s="7" t="s">
        <v>102</v>
      </c>
      <c r="D31" s="12">
        <v>19</v>
      </c>
      <c r="E31" s="12">
        <v>51</v>
      </c>
      <c r="F31" s="17">
        <v>219</v>
      </c>
      <c r="G31" s="12">
        <v>37</v>
      </c>
      <c r="H31" s="12">
        <v>64</v>
      </c>
      <c r="I31" s="12">
        <v>0</v>
      </c>
      <c r="J31" s="12">
        <v>2</v>
      </c>
      <c r="K31" s="23">
        <f t="shared" si="3"/>
        <v>392</v>
      </c>
      <c r="L31" s="77" t="s">
        <v>142</v>
      </c>
      <c r="M31" s="25" t="s">
        <v>16</v>
      </c>
      <c r="N31" s="12" t="str">
        <f t="shared" si="1"/>
        <v>sr</v>
      </c>
      <c r="O31" s="59">
        <f t="shared" si="0"/>
        <v>32</v>
      </c>
      <c r="P31" s="59">
        <v>3</v>
      </c>
      <c r="Q31" s="59"/>
      <c r="R31" s="81">
        <f t="shared" si="2"/>
        <v>9</v>
      </c>
      <c r="S31" s="80"/>
    </row>
    <row r="32" spans="1:19" ht="15" customHeight="1" thickBot="1">
      <c r="A32" s="75">
        <v>31</v>
      </c>
      <c r="B32" s="6" t="s">
        <v>101</v>
      </c>
      <c r="C32" s="7" t="s">
        <v>102</v>
      </c>
      <c r="D32" s="12"/>
      <c r="E32" s="12"/>
      <c r="F32" s="12"/>
      <c r="G32" s="12"/>
      <c r="H32" s="12"/>
      <c r="I32" s="12"/>
      <c r="J32" s="12">
        <v>7</v>
      </c>
      <c r="K32" s="23">
        <f t="shared" si="3"/>
        <v>7</v>
      </c>
      <c r="L32" s="77"/>
      <c r="M32" s="25" t="s">
        <v>15</v>
      </c>
      <c r="N32" s="12" t="str">
        <f t="shared" si="1"/>
        <v/>
      </c>
      <c r="O32" s="59" t="str">
        <f t="shared" si="0"/>
        <v/>
      </c>
      <c r="P32" s="59"/>
      <c r="Q32" s="59"/>
      <c r="R32" s="81">
        <f t="shared" si="2"/>
        <v>0</v>
      </c>
      <c r="S32" s="80"/>
    </row>
    <row r="33" spans="1:21" ht="15" customHeight="1" thickBot="1">
      <c r="A33" s="75">
        <v>32</v>
      </c>
      <c r="B33" s="6" t="s">
        <v>103</v>
      </c>
      <c r="C33" s="7" t="s">
        <v>102</v>
      </c>
      <c r="D33" s="12"/>
      <c r="E33" s="12"/>
      <c r="F33" s="12"/>
      <c r="G33" s="12">
        <v>37</v>
      </c>
      <c r="H33" s="12"/>
      <c r="I33" s="12"/>
      <c r="J33" s="12"/>
      <c r="K33" s="23">
        <f t="shared" si="3"/>
        <v>37</v>
      </c>
      <c r="L33" s="77" t="s">
        <v>142</v>
      </c>
      <c r="M33" s="25" t="s">
        <v>16</v>
      </c>
      <c r="N33" s="12" t="str">
        <f t="shared" si="1"/>
        <v/>
      </c>
      <c r="O33" s="59" t="str">
        <f t="shared" si="0"/>
        <v/>
      </c>
      <c r="P33" s="59"/>
      <c r="Q33" s="59"/>
      <c r="R33" s="81">
        <f t="shared" si="2"/>
        <v>1</v>
      </c>
      <c r="S33" s="80"/>
    </row>
    <row r="34" spans="1:21" ht="15" customHeight="1" thickBot="1">
      <c r="A34" s="75">
        <v>22</v>
      </c>
      <c r="B34" s="6" t="s">
        <v>89</v>
      </c>
      <c r="C34" s="7" t="s">
        <v>94</v>
      </c>
      <c r="D34" s="12">
        <v>19</v>
      </c>
      <c r="E34" s="12">
        <v>51</v>
      </c>
      <c r="F34" s="17">
        <v>22</v>
      </c>
      <c r="G34" s="17"/>
      <c r="H34" s="12"/>
      <c r="I34" s="12">
        <v>0</v>
      </c>
      <c r="J34" s="12">
        <v>30</v>
      </c>
      <c r="K34" s="23">
        <f t="shared" si="3"/>
        <v>122</v>
      </c>
      <c r="L34" s="77" t="s">
        <v>142</v>
      </c>
      <c r="M34" s="25" t="s">
        <v>15</v>
      </c>
      <c r="N34" s="12" t="str">
        <f t="shared" si="1"/>
        <v>br</v>
      </c>
      <c r="O34" s="59">
        <f t="shared" si="0"/>
        <v>2</v>
      </c>
      <c r="P34" s="59"/>
      <c r="Q34" s="59"/>
      <c r="R34" s="81">
        <f t="shared" si="2"/>
        <v>4</v>
      </c>
      <c r="S34" s="80"/>
    </row>
    <row r="35" spans="1:21" ht="15" customHeight="1" thickBot="1">
      <c r="A35" s="75">
        <v>23</v>
      </c>
      <c r="B35" s="6" t="s">
        <v>90</v>
      </c>
      <c r="C35" s="7" t="s">
        <v>94</v>
      </c>
      <c r="D35" s="13">
        <v>19</v>
      </c>
      <c r="E35" s="13"/>
      <c r="F35" s="13"/>
      <c r="G35" s="13"/>
      <c r="H35" s="12"/>
      <c r="I35" s="13">
        <v>0</v>
      </c>
      <c r="J35" s="13"/>
      <c r="K35" s="23">
        <f t="shared" si="3"/>
        <v>19</v>
      </c>
      <c r="L35" s="76" t="s">
        <v>149</v>
      </c>
      <c r="M35" s="25"/>
      <c r="N35" s="12" t="str">
        <f t="shared" si="1"/>
        <v/>
      </c>
      <c r="O35" s="59" t="str">
        <f t="shared" si="0"/>
        <v/>
      </c>
      <c r="P35" s="59"/>
      <c r="Q35" s="59"/>
      <c r="R35" s="81">
        <f t="shared" si="2"/>
        <v>2</v>
      </c>
      <c r="S35" s="80"/>
    </row>
    <row r="36" spans="1:21" ht="15" customHeight="1" thickBot="1">
      <c r="A36" s="75">
        <v>24</v>
      </c>
      <c r="B36" s="6" t="s">
        <v>91</v>
      </c>
      <c r="C36" s="7" t="s">
        <v>94</v>
      </c>
      <c r="D36" s="12">
        <v>19</v>
      </c>
      <c r="E36" s="12">
        <v>51</v>
      </c>
      <c r="F36" s="12"/>
      <c r="G36" s="12"/>
      <c r="H36" s="12"/>
      <c r="I36" s="12"/>
      <c r="J36" s="12">
        <v>9</v>
      </c>
      <c r="K36" s="23">
        <f t="shared" si="3"/>
        <v>79</v>
      </c>
      <c r="L36" s="76" t="s">
        <v>149</v>
      </c>
      <c r="M36" s="25" t="s">
        <v>16</v>
      </c>
      <c r="N36" s="12" t="str">
        <f t="shared" si="1"/>
        <v/>
      </c>
      <c r="O36" s="59" t="str">
        <f t="shared" si="0"/>
        <v/>
      </c>
      <c r="P36" s="59"/>
      <c r="Q36" s="59"/>
      <c r="R36" s="81">
        <f t="shared" si="2"/>
        <v>2</v>
      </c>
      <c r="S36" s="80"/>
    </row>
    <row r="37" spans="1:21" ht="15" customHeight="1" thickBot="1">
      <c r="A37" s="75">
        <v>25</v>
      </c>
      <c r="B37" s="8" t="s">
        <v>92</v>
      </c>
      <c r="C37" s="9" t="s">
        <v>94</v>
      </c>
      <c r="D37" s="12">
        <v>19</v>
      </c>
      <c r="E37" s="12">
        <v>51</v>
      </c>
      <c r="F37" s="17">
        <v>45</v>
      </c>
      <c r="G37" s="12">
        <v>37</v>
      </c>
      <c r="H37" s="12">
        <v>64</v>
      </c>
      <c r="I37" s="12">
        <v>0</v>
      </c>
      <c r="J37" s="12">
        <v>14</v>
      </c>
      <c r="K37" s="23">
        <f t="shared" si="3"/>
        <v>230</v>
      </c>
      <c r="L37" s="77" t="s">
        <v>142</v>
      </c>
      <c r="M37" s="25" t="s">
        <v>16</v>
      </c>
      <c r="N37" s="12" t="str">
        <f t="shared" si="1"/>
        <v/>
      </c>
      <c r="O37" s="59" t="str">
        <f t="shared" si="0"/>
        <v/>
      </c>
      <c r="P37" s="77">
        <v>4</v>
      </c>
      <c r="Q37" s="77"/>
      <c r="R37" s="81">
        <f t="shared" si="2"/>
        <v>10</v>
      </c>
      <c r="S37" s="80"/>
    </row>
    <row r="38" spans="1:21" ht="15" customHeight="1" thickBot="1">
      <c r="A38" s="75">
        <v>35</v>
      </c>
      <c r="B38" s="6" t="s">
        <v>107</v>
      </c>
      <c r="C38" s="7" t="s">
        <v>110</v>
      </c>
      <c r="D38" s="12">
        <v>19</v>
      </c>
      <c r="E38" s="12"/>
      <c r="F38" s="12"/>
      <c r="G38" s="17"/>
      <c r="H38" s="12"/>
      <c r="I38" s="12"/>
      <c r="J38" s="12">
        <v>5</v>
      </c>
      <c r="K38" s="25">
        <f t="shared" si="3"/>
        <v>24</v>
      </c>
      <c r="L38" s="77"/>
      <c r="M38" s="25" t="s">
        <v>16</v>
      </c>
      <c r="N38" s="12" t="str">
        <f t="shared" si="1"/>
        <v/>
      </c>
      <c r="O38" s="59" t="str">
        <f t="shared" si="0"/>
        <v/>
      </c>
      <c r="P38" s="77"/>
      <c r="Q38" s="77"/>
      <c r="R38" s="81">
        <f t="shared" si="2"/>
        <v>1</v>
      </c>
      <c r="S38" s="80"/>
    </row>
    <row r="39" spans="1:21" ht="15" customHeight="1" thickBot="1">
      <c r="A39" s="75">
        <v>36</v>
      </c>
      <c r="B39" s="6" t="s">
        <v>108</v>
      </c>
      <c r="C39" s="7" t="s">
        <v>110</v>
      </c>
      <c r="D39" s="12"/>
      <c r="E39" s="12"/>
      <c r="F39" s="12"/>
      <c r="G39" s="17"/>
      <c r="H39" s="82"/>
      <c r="I39" s="12"/>
      <c r="J39" s="12">
        <v>30</v>
      </c>
      <c r="K39" s="23">
        <f t="shared" si="3"/>
        <v>30</v>
      </c>
      <c r="L39" s="77"/>
      <c r="M39" s="25" t="s">
        <v>15</v>
      </c>
      <c r="N39" s="12" t="str">
        <f t="shared" si="1"/>
        <v/>
      </c>
      <c r="O39" s="59" t="str">
        <f t="shared" si="0"/>
        <v/>
      </c>
      <c r="P39" s="59"/>
      <c r="Q39" s="59"/>
      <c r="R39" s="81">
        <f t="shared" si="2"/>
        <v>0</v>
      </c>
      <c r="S39" s="80"/>
    </row>
    <row r="40" spans="1:21" ht="15" customHeight="1" thickBot="1">
      <c r="A40" s="75">
        <v>37</v>
      </c>
      <c r="B40" s="6" t="s">
        <v>109</v>
      </c>
      <c r="C40" s="7" t="s">
        <v>110</v>
      </c>
      <c r="D40" s="12">
        <v>19</v>
      </c>
      <c r="E40" s="12"/>
      <c r="F40" s="12"/>
      <c r="G40" s="12"/>
      <c r="H40" s="29"/>
      <c r="I40" s="12"/>
      <c r="J40" s="12"/>
      <c r="K40" s="23">
        <f t="shared" si="3"/>
        <v>19</v>
      </c>
      <c r="L40" s="77"/>
      <c r="M40" s="25" t="s">
        <v>17</v>
      </c>
      <c r="N40" s="12" t="str">
        <f t="shared" si="1"/>
        <v/>
      </c>
      <c r="O40" s="59" t="str">
        <f t="shared" si="0"/>
        <v/>
      </c>
      <c r="P40" s="59"/>
      <c r="Q40" s="59"/>
      <c r="R40" s="81">
        <f t="shared" si="2"/>
        <v>1</v>
      </c>
      <c r="S40" s="80"/>
    </row>
    <row r="41" spans="1:21" ht="15" customHeight="1" thickBot="1">
      <c r="A41" s="75">
        <v>38</v>
      </c>
      <c r="B41" s="4" t="s">
        <v>111</v>
      </c>
      <c r="C41" s="5" t="s">
        <v>113</v>
      </c>
      <c r="D41" s="27">
        <v>19</v>
      </c>
      <c r="E41" s="27">
        <v>51</v>
      </c>
      <c r="F41" s="60">
        <v>91</v>
      </c>
      <c r="G41" s="30">
        <v>37</v>
      </c>
      <c r="H41" s="59">
        <v>64</v>
      </c>
      <c r="I41" s="27">
        <v>0</v>
      </c>
      <c r="J41" s="27"/>
      <c r="K41" s="28">
        <f t="shared" ref="K41:K55" si="4">SUM(D41:J41)</f>
        <v>262</v>
      </c>
      <c r="L41" s="77" t="s">
        <v>142</v>
      </c>
      <c r="M41" s="100" t="s">
        <v>18</v>
      </c>
      <c r="N41" s="12" t="str">
        <f t="shared" si="1"/>
        <v>za wytrw</v>
      </c>
      <c r="O41" s="59" t="str">
        <f t="shared" si="0"/>
        <v/>
      </c>
      <c r="P41" s="59">
        <v>1</v>
      </c>
      <c r="Q41" s="59">
        <v>1</v>
      </c>
      <c r="R41" s="81">
        <f t="shared" si="2"/>
        <v>8</v>
      </c>
      <c r="S41" s="80"/>
    </row>
    <row r="42" spans="1:21" ht="15" customHeight="1" thickBot="1">
      <c r="A42" s="18">
        <v>39</v>
      </c>
      <c r="B42" s="19" t="s">
        <v>112</v>
      </c>
      <c r="C42" s="20" t="s">
        <v>113</v>
      </c>
      <c r="D42" s="21"/>
      <c r="E42" s="21">
        <v>51</v>
      </c>
      <c r="F42" s="21"/>
      <c r="G42" s="57"/>
      <c r="H42" s="21"/>
      <c r="I42" s="21"/>
      <c r="J42" s="21">
        <v>39</v>
      </c>
      <c r="K42" s="24">
        <f t="shared" si="4"/>
        <v>90</v>
      </c>
      <c r="L42" s="99" t="s">
        <v>149</v>
      </c>
      <c r="M42" s="101" t="s">
        <v>15</v>
      </c>
      <c r="N42" s="12" t="str">
        <f t="shared" si="1"/>
        <v/>
      </c>
      <c r="O42" s="59" t="str">
        <f t="shared" si="0"/>
        <v/>
      </c>
      <c r="P42" s="78"/>
      <c r="Q42" s="78"/>
      <c r="R42" s="81">
        <f t="shared" si="2"/>
        <v>1</v>
      </c>
      <c r="S42" s="80"/>
    </row>
    <row r="43" spans="1:21" ht="15" customHeight="1" thickTop="1" thickBot="1">
      <c r="A43" s="75">
        <v>40</v>
      </c>
      <c r="B43" s="10" t="s">
        <v>114</v>
      </c>
      <c r="C43" s="11" t="s">
        <v>125</v>
      </c>
      <c r="D43" s="12">
        <v>19</v>
      </c>
      <c r="E43" s="12"/>
      <c r="F43" s="17">
        <v>192</v>
      </c>
      <c r="G43" s="17"/>
      <c r="H43" s="12"/>
      <c r="I43" s="12">
        <v>0</v>
      </c>
      <c r="J43" s="12"/>
      <c r="K43" s="25">
        <f t="shared" si="4"/>
        <v>211</v>
      </c>
      <c r="L43" s="50"/>
      <c r="M43" s="25" t="s">
        <v>17</v>
      </c>
      <c r="N43" s="12" t="str">
        <f t="shared" si="1"/>
        <v/>
      </c>
      <c r="O43" s="59" t="str">
        <f t="shared" si="0"/>
        <v/>
      </c>
      <c r="P43" s="79"/>
      <c r="Q43" s="50">
        <v>1</v>
      </c>
      <c r="R43" s="81">
        <f t="shared" si="2"/>
        <v>4</v>
      </c>
      <c r="S43" s="80"/>
    </row>
    <row r="44" spans="1:21" ht="15" customHeight="1" thickBot="1">
      <c r="A44" s="75">
        <v>41</v>
      </c>
      <c r="B44" s="10" t="s">
        <v>115</v>
      </c>
      <c r="C44" s="11" t="s">
        <v>125</v>
      </c>
      <c r="D44" s="12"/>
      <c r="E44" s="12"/>
      <c r="F44" s="12"/>
      <c r="G44" s="17"/>
      <c r="H44" s="12"/>
      <c r="I44" s="12"/>
      <c r="J44" s="12"/>
      <c r="K44" s="23">
        <f t="shared" si="4"/>
        <v>0</v>
      </c>
      <c r="L44" s="32"/>
      <c r="M44" s="25" t="s">
        <v>17</v>
      </c>
      <c r="N44" s="12" t="str">
        <f t="shared" si="1"/>
        <v/>
      </c>
      <c r="O44" s="59" t="str">
        <f t="shared" si="0"/>
        <v/>
      </c>
      <c r="P44" s="76"/>
      <c r="Q44" s="76"/>
      <c r="R44" s="81">
        <f t="shared" si="2"/>
        <v>0</v>
      </c>
      <c r="S44" s="80"/>
    </row>
    <row r="45" spans="1:21" ht="15" customHeight="1" thickBot="1">
      <c r="A45" s="75">
        <v>42</v>
      </c>
      <c r="B45" s="10" t="s">
        <v>116</v>
      </c>
      <c r="C45" s="11" t="s">
        <v>125</v>
      </c>
      <c r="D45" s="12"/>
      <c r="E45" s="12"/>
      <c r="F45" s="17"/>
      <c r="G45" s="12"/>
      <c r="H45" s="12"/>
      <c r="I45" s="12"/>
      <c r="J45" s="12">
        <v>15</v>
      </c>
      <c r="K45" s="23">
        <f t="shared" si="4"/>
        <v>15</v>
      </c>
      <c r="L45" s="31"/>
      <c r="M45" s="25" t="s">
        <v>16</v>
      </c>
      <c r="N45" s="12" t="str">
        <f t="shared" si="1"/>
        <v/>
      </c>
      <c r="O45" s="59" t="str">
        <f t="shared" si="0"/>
        <v/>
      </c>
      <c r="P45" s="59"/>
      <c r="Q45" s="59">
        <v>1</v>
      </c>
      <c r="R45" s="81">
        <f t="shared" si="2"/>
        <v>1</v>
      </c>
      <c r="S45" s="80"/>
    </row>
    <row r="46" spans="1:21" ht="15" customHeight="1" thickBot="1">
      <c r="A46" s="75">
        <v>43</v>
      </c>
      <c r="B46" s="10" t="s">
        <v>117</v>
      </c>
      <c r="C46" s="11" t="s">
        <v>125</v>
      </c>
      <c r="D46" s="12">
        <v>19</v>
      </c>
      <c r="E46" s="12"/>
      <c r="F46" s="12"/>
      <c r="G46" s="12"/>
      <c r="H46" s="12"/>
      <c r="I46" s="12">
        <v>0</v>
      </c>
      <c r="J46" s="12">
        <v>47</v>
      </c>
      <c r="K46" s="23">
        <f t="shared" si="4"/>
        <v>66</v>
      </c>
      <c r="L46" s="31"/>
      <c r="M46" s="25" t="s">
        <v>17</v>
      </c>
      <c r="N46" s="12" t="str">
        <f t="shared" si="1"/>
        <v/>
      </c>
      <c r="O46" s="59" t="str">
        <f t="shared" si="0"/>
        <v/>
      </c>
      <c r="P46" s="59"/>
      <c r="Q46" s="59"/>
      <c r="R46" s="81">
        <f t="shared" si="2"/>
        <v>2</v>
      </c>
      <c r="S46" s="80"/>
    </row>
    <row r="47" spans="1:21" ht="15" customHeight="1" thickBot="1">
      <c r="A47" s="75">
        <v>44</v>
      </c>
      <c r="B47" s="10" t="s">
        <v>118</v>
      </c>
      <c r="C47" s="11" t="s">
        <v>125</v>
      </c>
      <c r="D47" s="12"/>
      <c r="E47" s="12"/>
      <c r="F47" s="12"/>
      <c r="G47" s="12"/>
      <c r="H47" s="12"/>
      <c r="I47" s="12"/>
      <c r="J47" s="12">
        <v>180</v>
      </c>
      <c r="K47" s="23">
        <f t="shared" si="4"/>
        <v>180</v>
      </c>
      <c r="L47" s="31"/>
      <c r="M47" s="25" t="s">
        <v>16</v>
      </c>
      <c r="N47" s="12" t="str">
        <f t="shared" si="1"/>
        <v/>
      </c>
      <c r="O47" s="59" t="str">
        <f t="shared" si="0"/>
        <v/>
      </c>
      <c r="P47" s="59"/>
      <c r="Q47" s="59"/>
      <c r="R47" s="81">
        <f t="shared" si="2"/>
        <v>0</v>
      </c>
      <c r="S47" s="80"/>
    </row>
    <row r="48" spans="1:21" ht="15" customHeight="1" thickBot="1">
      <c r="A48" s="75">
        <v>45</v>
      </c>
      <c r="B48" s="10" t="s">
        <v>119</v>
      </c>
      <c r="C48" s="11" t="s">
        <v>125</v>
      </c>
      <c r="D48" s="12">
        <v>19</v>
      </c>
      <c r="E48" s="12"/>
      <c r="F48" s="67"/>
      <c r="G48" s="68"/>
      <c r="H48" s="69"/>
      <c r="I48" s="17"/>
      <c r="J48" s="12">
        <v>76</v>
      </c>
      <c r="K48" s="23">
        <f t="shared" si="4"/>
        <v>95</v>
      </c>
      <c r="L48" s="32"/>
      <c r="M48" s="25" t="s">
        <v>16</v>
      </c>
      <c r="N48" s="12" t="str">
        <f t="shared" si="1"/>
        <v/>
      </c>
      <c r="O48" s="59" t="str">
        <f t="shared" si="0"/>
        <v/>
      </c>
      <c r="P48" s="76"/>
      <c r="Q48" s="76"/>
      <c r="R48" s="81">
        <f t="shared" si="2"/>
        <v>1</v>
      </c>
      <c r="S48" s="80"/>
      <c r="U48" s="74"/>
    </row>
    <row r="49" spans="1:22" ht="15" customHeight="1" thickBot="1">
      <c r="A49" s="75">
        <v>46</v>
      </c>
      <c r="B49" s="10" t="s">
        <v>120</v>
      </c>
      <c r="C49" s="11" t="s">
        <v>125</v>
      </c>
      <c r="D49" s="12"/>
      <c r="E49" s="12"/>
      <c r="F49" s="66">
        <v>195</v>
      </c>
      <c r="G49" s="82"/>
      <c r="H49" s="69"/>
      <c r="I49" s="12">
        <v>9</v>
      </c>
      <c r="J49" s="12">
        <v>576</v>
      </c>
      <c r="K49" s="23">
        <f t="shared" si="4"/>
        <v>780</v>
      </c>
      <c r="L49" s="97" t="s">
        <v>142</v>
      </c>
      <c r="M49" s="25" t="s">
        <v>17</v>
      </c>
      <c r="N49" s="12" t="str">
        <f t="shared" si="1"/>
        <v>zł</v>
      </c>
      <c r="O49" s="59" t="str">
        <f t="shared" si="0"/>
        <v/>
      </c>
      <c r="P49" s="59"/>
      <c r="Q49" s="59">
        <v>1</v>
      </c>
      <c r="R49" s="81">
        <f t="shared" si="2"/>
        <v>3</v>
      </c>
      <c r="S49" s="80"/>
    </row>
    <row r="50" spans="1:22" ht="15" customHeight="1" thickBot="1">
      <c r="A50" s="75">
        <v>47</v>
      </c>
      <c r="B50" s="10" t="s">
        <v>121</v>
      </c>
      <c r="C50" s="11" t="s">
        <v>125</v>
      </c>
      <c r="D50" s="12">
        <v>19</v>
      </c>
      <c r="E50" s="12"/>
      <c r="F50" s="66">
        <v>13</v>
      </c>
      <c r="G50" s="68"/>
      <c r="H50" s="69"/>
      <c r="I50" s="17"/>
      <c r="J50" s="12">
        <v>42</v>
      </c>
      <c r="K50" s="23">
        <f t="shared" si="4"/>
        <v>74</v>
      </c>
      <c r="L50" s="97" t="s">
        <v>142</v>
      </c>
      <c r="M50" s="25"/>
      <c r="N50" s="12" t="str">
        <f t="shared" si="1"/>
        <v>pop</v>
      </c>
      <c r="O50" s="59">
        <f t="shared" si="0"/>
        <v>14</v>
      </c>
      <c r="P50" s="76"/>
      <c r="Q50" s="76"/>
      <c r="R50" s="81">
        <f t="shared" si="2"/>
        <v>2</v>
      </c>
      <c r="S50" s="80"/>
    </row>
    <row r="51" spans="1:22" ht="15" customHeight="1" thickBot="1">
      <c r="A51" s="75">
        <v>48</v>
      </c>
      <c r="B51" s="10" t="s">
        <v>122</v>
      </c>
      <c r="C51" s="11" t="s">
        <v>125</v>
      </c>
      <c r="D51" s="12">
        <v>19</v>
      </c>
      <c r="E51" s="12"/>
      <c r="F51" s="12"/>
      <c r="G51" s="12"/>
      <c r="H51" s="12"/>
      <c r="I51" s="12"/>
      <c r="J51" s="12"/>
      <c r="K51" s="23">
        <f t="shared" si="4"/>
        <v>19</v>
      </c>
      <c r="L51" s="31"/>
      <c r="M51" s="25" t="s">
        <v>16</v>
      </c>
      <c r="N51" s="12" t="str">
        <f t="shared" si="1"/>
        <v/>
      </c>
      <c r="O51" s="59" t="str">
        <f t="shared" si="0"/>
        <v/>
      </c>
      <c r="P51" s="59"/>
      <c r="Q51" s="59"/>
      <c r="R51" s="81">
        <f t="shared" si="2"/>
        <v>1</v>
      </c>
      <c r="S51" s="80"/>
    </row>
    <row r="52" spans="1:22" ht="15" customHeight="1" thickBot="1">
      <c r="A52" s="75">
        <v>49</v>
      </c>
      <c r="B52" s="10" t="s">
        <v>123</v>
      </c>
      <c r="C52" s="11" t="s">
        <v>125</v>
      </c>
      <c r="D52" s="12">
        <v>19</v>
      </c>
      <c r="E52" s="12"/>
      <c r="F52" s="12"/>
      <c r="G52" s="17"/>
      <c r="H52" s="12"/>
      <c r="I52" s="17"/>
      <c r="J52" s="12"/>
      <c r="K52" s="23">
        <f t="shared" si="4"/>
        <v>19</v>
      </c>
      <c r="L52" s="32"/>
      <c r="M52" s="25" t="s">
        <v>16</v>
      </c>
      <c r="N52" s="12" t="str">
        <f t="shared" si="1"/>
        <v/>
      </c>
      <c r="O52" s="59" t="str">
        <f t="shared" si="0"/>
        <v/>
      </c>
      <c r="P52" s="76"/>
      <c r="Q52" s="76"/>
      <c r="R52" s="81">
        <f t="shared" si="2"/>
        <v>1</v>
      </c>
      <c r="S52" s="80"/>
    </row>
    <row r="53" spans="1:22" ht="15" customHeight="1" thickBot="1">
      <c r="A53" s="26">
        <v>50</v>
      </c>
      <c r="B53" s="62" t="s">
        <v>124</v>
      </c>
      <c r="C53" s="65" t="s">
        <v>125</v>
      </c>
      <c r="D53" s="27">
        <v>19</v>
      </c>
      <c r="E53" s="27"/>
      <c r="F53" s="60"/>
      <c r="G53" s="27"/>
      <c r="H53" s="27"/>
      <c r="I53" s="27"/>
      <c r="J53" s="27">
        <v>235</v>
      </c>
      <c r="K53" s="28">
        <f t="shared" si="4"/>
        <v>254</v>
      </c>
      <c r="L53" s="98"/>
      <c r="M53" s="100" t="s">
        <v>16</v>
      </c>
      <c r="N53" s="12" t="str">
        <f t="shared" si="1"/>
        <v/>
      </c>
      <c r="O53" s="59" t="str">
        <f t="shared" si="0"/>
        <v/>
      </c>
      <c r="P53" s="59"/>
      <c r="Q53" s="59"/>
      <c r="R53" s="81">
        <f>COUNT(D53:I53)+P53</f>
        <v>1</v>
      </c>
      <c r="S53" s="80"/>
    </row>
    <row r="54" spans="1:22" ht="15" customHeight="1" thickBot="1">
      <c r="A54" s="83"/>
      <c r="B54" s="84" t="s">
        <v>127</v>
      </c>
      <c r="C54" s="85" t="s">
        <v>94</v>
      </c>
      <c r="D54" s="84"/>
      <c r="E54" s="84"/>
      <c r="F54" s="84"/>
      <c r="G54" s="84"/>
      <c r="H54" s="84">
        <v>64</v>
      </c>
      <c r="I54" s="84"/>
      <c r="J54" s="84"/>
      <c r="K54" s="64">
        <f t="shared" si="4"/>
        <v>64</v>
      </c>
      <c r="L54" s="86" t="s">
        <v>142</v>
      </c>
      <c r="M54" s="102"/>
      <c r="N54" s="12" t="str">
        <f t="shared" si="1"/>
        <v>pop</v>
      </c>
      <c r="O54" s="59">
        <f t="shared" si="0"/>
        <v>4</v>
      </c>
      <c r="P54" s="84"/>
      <c r="Q54" s="84"/>
      <c r="R54" s="81">
        <f t="shared" ref="R54:R55" si="5">COUNT(D54:I54)+P54</f>
        <v>1</v>
      </c>
      <c r="S54" s="80"/>
    </row>
    <row r="55" spans="1:22" ht="15" customHeight="1" thickBot="1">
      <c r="A55" s="87"/>
      <c r="B55" s="88" t="s">
        <v>128</v>
      </c>
      <c r="C55" s="89" t="s">
        <v>96</v>
      </c>
      <c r="D55" s="88"/>
      <c r="E55" s="88"/>
      <c r="F55" s="88"/>
      <c r="G55" s="88"/>
      <c r="H55" s="88">
        <v>64</v>
      </c>
      <c r="I55" s="88"/>
      <c r="J55" s="88"/>
      <c r="K55" s="63">
        <f t="shared" si="4"/>
        <v>64</v>
      </c>
      <c r="L55" s="90" t="s">
        <v>142</v>
      </c>
      <c r="M55" s="103"/>
      <c r="N55" s="12" t="str">
        <f t="shared" si="1"/>
        <v>pop</v>
      </c>
      <c r="O55" s="59">
        <f t="shared" si="0"/>
        <v>4</v>
      </c>
      <c r="P55" s="88"/>
      <c r="Q55" s="88"/>
      <c r="R55" s="81">
        <f t="shared" si="5"/>
        <v>1</v>
      </c>
      <c r="S55" s="80"/>
    </row>
    <row r="56" spans="1:22" ht="14.25" thickTop="1" thickBot="1">
      <c r="A56" s="91"/>
      <c r="B56" s="80"/>
      <c r="C56" s="92"/>
      <c r="D56" s="80">
        <f>COUNT(D4:D55)</f>
        <v>22</v>
      </c>
      <c r="E56" s="80">
        <f t="shared" ref="E56:I56" si="6">COUNT(E4:E55)</f>
        <v>10</v>
      </c>
      <c r="F56" s="80">
        <f t="shared" si="6"/>
        <v>11</v>
      </c>
      <c r="G56" s="80">
        <f t="shared" si="6"/>
        <v>16</v>
      </c>
      <c r="H56" s="80">
        <f t="shared" si="6"/>
        <v>11</v>
      </c>
      <c r="I56" s="80">
        <f t="shared" si="6"/>
        <v>22</v>
      </c>
      <c r="J56" s="80"/>
      <c r="K56" s="80"/>
      <c r="L56" s="93">
        <f>COUNTIF(L4:L55,"x")</f>
        <v>28</v>
      </c>
      <c r="M56" s="94" t="s">
        <v>15</v>
      </c>
      <c r="N56" s="95">
        <f>COUNTIF(N4:N55,"pop")</f>
        <v>12</v>
      </c>
      <c r="O56" s="80"/>
      <c r="P56" s="80">
        <f>COUNT(P4:P53)</f>
        <v>6</v>
      </c>
      <c r="Q56" s="80">
        <f>COUNT(Q4:Q53)</f>
        <v>4</v>
      </c>
      <c r="R56" s="80"/>
      <c r="S56" s="80"/>
    </row>
    <row r="57" spans="1:22" ht="14.25" thickTop="1" thickBot="1">
      <c r="A57" s="91"/>
      <c r="B57" s="80"/>
      <c r="C57" s="92"/>
      <c r="D57" s="80"/>
      <c r="E57" s="80"/>
      <c r="F57" s="80"/>
      <c r="G57" s="80"/>
      <c r="H57" s="80"/>
      <c r="I57" s="80"/>
      <c r="J57" s="80"/>
      <c r="K57" s="80"/>
      <c r="L57" s="93"/>
      <c r="M57" s="94" t="s">
        <v>143</v>
      </c>
      <c r="N57" s="95">
        <f>COUNTIF(N4:N55,"pop+br")</f>
        <v>1</v>
      </c>
      <c r="O57" s="80"/>
      <c r="P57" s="80"/>
      <c r="Q57" s="80"/>
      <c r="R57" s="80"/>
      <c r="S57" s="80"/>
    </row>
    <row r="58" spans="1:22" ht="14.25" thickTop="1" thickBot="1">
      <c r="A58" s="91"/>
      <c r="B58" s="80"/>
      <c r="C58" s="92"/>
      <c r="D58" s="80"/>
      <c r="E58" s="80"/>
      <c r="F58" s="80"/>
      <c r="G58" s="80"/>
      <c r="H58" s="80"/>
      <c r="I58" s="80"/>
      <c r="J58" s="80"/>
      <c r="K58" s="80"/>
      <c r="L58" s="93"/>
      <c r="M58" s="94" t="s">
        <v>16</v>
      </c>
      <c r="N58" s="95">
        <f>COUNTIF(N4:N55,"br")</f>
        <v>2</v>
      </c>
      <c r="O58" s="80"/>
      <c r="P58" s="80"/>
      <c r="Q58" s="80"/>
      <c r="R58" s="80"/>
      <c r="S58" s="80"/>
    </row>
    <row r="59" spans="1:22" ht="12.75" customHeight="1" thickTop="1" thickBot="1">
      <c r="A59" s="91"/>
      <c r="B59" s="80"/>
      <c r="C59" s="92"/>
      <c r="D59" s="80"/>
      <c r="E59" s="80"/>
      <c r="F59" s="80"/>
      <c r="G59" s="80"/>
      <c r="H59" s="80"/>
      <c r="I59" s="80"/>
      <c r="J59" s="80"/>
      <c r="K59" s="80"/>
      <c r="L59" s="93"/>
      <c r="M59" s="94" t="s">
        <v>17</v>
      </c>
      <c r="N59" s="95">
        <f>COUNTIF(N4:N55,"sr")</f>
        <v>1</v>
      </c>
      <c r="O59" s="80"/>
      <c r="P59" s="80"/>
      <c r="Q59" s="80"/>
      <c r="R59" s="80"/>
      <c r="S59" s="80"/>
    </row>
    <row r="60" spans="1:22" ht="14.25" thickTop="1" thickBot="1">
      <c r="A60" s="91"/>
      <c r="B60" s="80"/>
      <c r="C60" s="92"/>
      <c r="D60" s="80"/>
      <c r="E60" s="80"/>
      <c r="F60" s="80"/>
      <c r="G60" s="80"/>
      <c r="H60" s="80"/>
      <c r="I60" s="80"/>
      <c r="J60" s="80"/>
      <c r="K60" s="80"/>
      <c r="L60" s="93"/>
      <c r="M60" s="94" t="s">
        <v>18</v>
      </c>
      <c r="N60" s="95">
        <f>COUNTIF(N4:N55,"zł")</f>
        <v>1</v>
      </c>
      <c r="O60" s="80"/>
      <c r="P60" s="80"/>
      <c r="Q60" s="80"/>
      <c r="R60" s="80"/>
      <c r="S60" s="80"/>
    </row>
    <row r="61" spans="1:22" ht="13.5" thickTop="1">
      <c r="A61" s="91"/>
      <c r="B61" s="80"/>
      <c r="C61" s="92"/>
      <c r="D61" s="80"/>
      <c r="E61" s="80"/>
      <c r="F61" s="80"/>
      <c r="G61" s="80"/>
      <c r="H61" s="80"/>
      <c r="I61" s="80"/>
      <c r="J61" s="80"/>
      <c r="K61" s="80"/>
      <c r="L61" s="93"/>
      <c r="M61" s="96"/>
      <c r="N61" s="80"/>
      <c r="O61" s="80"/>
      <c r="P61" s="80"/>
      <c r="Q61" s="80"/>
      <c r="R61" s="80"/>
      <c r="S61" s="80"/>
    </row>
    <row r="62" spans="1:22">
      <c r="V62" s="15" t="s">
        <v>136</v>
      </c>
    </row>
  </sheetData>
  <mergeCells count="13">
    <mergeCell ref="P1:P3"/>
    <mergeCell ref="R1:R3"/>
    <mergeCell ref="A1:O1"/>
    <mergeCell ref="A2:A3"/>
    <mergeCell ref="B2:B3"/>
    <mergeCell ref="C2:C3"/>
    <mergeCell ref="D2:I2"/>
    <mergeCell ref="J2:J3"/>
    <mergeCell ref="K2:K3"/>
    <mergeCell ref="L2:L3"/>
    <mergeCell ref="M2:N2"/>
    <mergeCell ref="O2:O3"/>
    <mergeCell ref="Q1:Q3"/>
  </mergeCells>
  <conditionalFormatting sqref="R4:R55">
    <cfRule type="cellIs" dxfId="8" priority="7" operator="equal">
      <formula>0</formula>
    </cfRule>
    <cfRule type="cellIs" dxfId="7" priority="8" operator="between">
      <formula>3</formula>
      <formula>5</formula>
    </cfRule>
    <cfRule type="cellIs" dxfId="6" priority="9" operator="greaterThan">
      <formula>6</formula>
    </cfRule>
  </conditionalFormatting>
  <conditionalFormatting sqref="N4:N55">
    <cfRule type="cellIs" dxfId="5" priority="6" operator="equal">
      <formula>"pop"</formula>
    </cfRule>
  </conditionalFormatting>
  <conditionalFormatting sqref="N4:N55">
    <cfRule type="cellIs" dxfId="4" priority="5" operator="equal">
      <formula>"br"</formula>
    </cfRule>
    <cfRule type="cellIs" dxfId="3" priority="4" operator="equal">
      <formula>"pop+br"</formula>
    </cfRule>
  </conditionalFormatting>
  <conditionalFormatting sqref="N4:N55">
    <cfRule type="cellIs" dxfId="2" priority="3" operator="equal">
      <formula>"sr"</formula>
    </cfRule>
    <cfRule type="cellIs" dxfId="1" priority="2" operator="equal">
      <formula>"zł"</formula>
    </cfRule>
    <cfRule type="cellIs" dxfId="0" priority="1" operator="equal">
      <formula>"za wytrw"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Zlot</vt:lpstr>
      <vt:lpstr>P.W.</vt:lpstr>
      <vt:lpstr>Złoty Liść</vt:lpstr>
      <vt:lpstr>TRAMP</vt:lpstr>
      <vt:lpstr>Andrzejki</vt:lpstr>
      <vt:lpstr>LISTA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pagol</cp:lastModifiedBy>
  <cp:lastPrinted>2017-02-09T09:57:11Z</cp:lastPrinted>
  <dcterms:created xsi:type="dcterms:W3CDTF">2016-02-10T19:59:06Z</dcterms:created>
  <dcterms:modified xsi:type="dcterms:W3CDTF">2018-02-16T00:12:06Z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8b792424-f49a-4a3f-8ddd-e9a929da1f46</vt:lpwstr>
  </property>
</Properties>
</file>